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5\Sjednica NSRS 10 12 2024\"/>
    </mc:Choice>
  </mc:AlternateContent>
  <bookViews>
    <workbookView xWindow="0" yWindow="0" windowWidth="23040" windowHeight="9195" tabRatio="693" activeTab="1"/>
  </bookViews>
  <sheets>
    <sheet name="Садржај" sheetId="15" r:id="rId1"/>
    <sheet name="Општи дио" sheetId="4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'Општи дио'!$A$1:$F$289</definedName>
    <definedName name="_xlnm._FilterDatabase" localSheetId="3" hidden="1">'Приходи - Фонд 02'!$A$4:$C$874</definedName>
    <definedName name="_xlnm._FilterDatabase" localSheetId="2" hidden="1">Расходи!$A$1:$J$4990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дио'!$A$1:$F$289</definedName>
    <definedName name="_xlnm.Print_Area" localSheetId="3">'Приходи - Фонд 02'!$A$1:$C$874</definedName>
    <definedName name="_xlnm.Print_Area" localSheetId="2">Расходи!$A$1:$F$4990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16" i="14" l="1"/>
  <c r="C15" i="14" s="1"/>
  <c r="C19" i="14" s="1"/>
  <c r="C28" i="14"/>
  <c r="C27" i="14" s="1"/>
  <c r="C31" i="14" s="1"/>
  <c r="C40" i="14"/>
  <c r="C39" i="14" s="1"/>
  <c r="C43" i="14" s="1"/>
  <c r="C52" i="14"/>
  <c r="C51" i="14" s="1"/>
  <c r="C55" i="14"/>
  <c r="C58" i="14"/>
  <c r="C61" i="14"/>
  <c r="C60" i="14" s="1"/>
  <c r="C73" i="14"/>
  <c r="C75" i="14"/>
  <c r="C87" i="14"/>
  <c r="C86" i="14" s="1"/>
  <c r="C90" i="14" s="1"/>
  <c r="C99" i="14"/>
  <c r="C101" i="14"/>
  <c r="C103" i="14"/>
  <c r="C106" i="14"/>
  <c r="C108" i="14"/>
  <c r="C111" i="14"/>
  <c r="C113" i="14"/>
  <c r="C125" i="14"/>
  <c r="C124" i="14" s="1"/>
  <c r="C128" i="14" s="1"/>
  <c r="C137" i="14"/>
  <c r="C136" i="14" s="1"/>
  <c r="C140" i="14" s="1"/>
  <c r="C149" i="14"/>
  <c r="C148" i="14" s="1"/>
  <c r="C151" i="14" s="1"/>
  <c r="C160" i="14"/>
  <c r="C159" i="14" s="1"/>
  <c r="C163" i="14" s="1"/>
  <c r="C172" i="14"/>
  <c r="C171" i="14" s="1"/>
  <c r="C175" i="14" s="1"/>
  <c r="C184" i="14"/>
  <c r="C183" i="14" s="1"/>
  <c r="C187" i="14" s="1"/>
  <c r="C196" i="14"/>
  <c r="C195" i="14" s="1"/>
  <c r="C198" i="14" s="1"/>
  <c r="C207" i="14"/>
  <c r="C206" i="14" s="1"/>
  <c r="C210" i="14" s="1"/>
  <c r="C219" i="14"/>
  <c r="C221" i="14"/>
  <c r="C225" i="14"/>
  <c r="C224" i="14" s="1"/>
  <c r="C223" i="14" s="1"/>
  <c r="C227" i="14"/>
  <c r="C226" i="14" s="1"/>
  <c r="C230" i="14"/>
  <c r="C232" i="14"/>
  <c r="C244" i="14"/>
  <c r="C246" i="14"/>
  <c r="C248" i="14"/>
  <c r="C250" i="14"/>
  <c r="C253" i="14"/>
  <c r="C252" i="14" s="1"/>
  <c r="C254" i="14"/>
  <c r="C256" i="14"/>
  <c r="C255" i="14" s="1"/>
  <c r="C259" i="14"/>
  <c r="C258" i="14" s="1"/>
  <c r="C262" i="14"/>
  <c r="C264" i="14"/>
  <c r="C276" i="14"/>
  <c r="C278" i="14"/>
  <c r="C280" i="14"/>
  <c r="C283" i="14"/>
  <c r="C282" i="14" s="1"/>
  <c r="C286" i="14"/>
  <c r="C285" i="14" s="1"/>
  <c r="C289" i="14"/>
  <c r="C291" i="14"/>
  <c r="C303" i="14"/>
  <c r="C305" i="14"/>
  <c r="C302" i="14" s="1"/>
  <c r="C308" i="14"/>
  <c r="C307" i="14" s="1"/>
  <c r="C311" i="14"/>
  <c r="C310" i="14" s="1"/>
  <c r="C324" i="14"/>
  <c r="C326" i="14"/>
  <c r="C328" i="14"/>
  <c r="C331" i="14"/>
  <c r="C330" i="14" s="1"/>
  <c r="C334" i="14"/>
  <c r="C333" i="14" s="1"/>
  <c r="C337" i="14"/>
  <c r="C336" i="14" s="1"/>
  <c r="C339" i="14"/>
  <c r="C351" i="14"/>
  <c r="C353" i="14"/>
  <c r="C355" i="14"/>
  <c r="C358" i="14"/>
  <c r="C357" i="14" s="1"/>
  <c r="C361" i="14"/>
  <c r="C360" i="14" s="1"/>
  <c r="C364" i="14"/>
  <c r="C366" i="14"/>
  <c r="C378" i="14"/>
  <c r="C377" i="14" s="1"/>
  <c r="C381" i="14" s="1"/>
  <c r="C390" i="14"/>
  <c r="C389" i="14" s="1"/>
  <c r="C393" i="14" s="1"/>
  <c r="C402" i="14"/>
  <c r="C401" i="14" s="1"/>
  <c r="C405" i="14" s="1"/>
  <c r="C414" i="14"/>
  <c r="C413" i="14" s="1"/>
  <c r="C417" i="14" s="1"/>
  <c r="C426" i="14"/>
  <c r="C425" i="14" s="1"/>
  <c r="C429" i="14" s="1"/>
  <c r="C438" i="14"/>
  <c r="C437" i="14" s="1"/>
  <c r="C441" i="14" s="1"/>
  <c r="C450" i="14"/>
  <c r="C449" i="14" s="1"/>
  <c r="C453" i="14" s="1"/>
  <c r="C462" i="14"/>
  <c r="C461" i="14" s="1"/>
  <c r="C465" i="14" s="1"/>
  <c r="C474" i="14"/>
  <c r="C473" i="14" s="1"/>
  <c r="C477" i="14" s="1"/>
  <c r="C486" i="14"/>
  <c r="C485" i="14" s="1"/>
  <c r="C489" i="14" s="1"/>
  <c r="C498" i="14"/>
  <c r="C497" i="14" s="1"/>
  <c r="C501" i="14" s="1"/>
  <c r="C510" i="14"/>
  <c r="C509" i="14" s="1"/>
  <c r="C513" i="14" s="1"/>
  <c r="C522" i="14"/>
  <c r="C521" i="14" s="1"/>
  <c r="C525" i="14" s="1"/>
  <c r="C534" i="14"/>
  <c r="C533" i="14" s="1"/>
  <c r="C537" i="14" s="1"/>
  <c r="C546" i="14"/>
  <c r="C545" i="14" s="1"/>
  <c r="C549" i="14" s="1"/>
  <c r="C558" i="14"/>
  <c r="C557" i="14" s="1"/>
  <c r="C561" i="14" s="1"/>
  <c r="C570" i="14"/>
  <c r="C569" i="14" s="1"/>
  <c r="C573" i="14" s="1"/>
  <c r="C582" i="14"/>
  <c r="C581" i="14" s="1"/>
  <c r="C585" i="14" s="1"/>
  <c r="C594" i="14"/>
  <c r="C593" i="14" s="1"/>
  <c r="C597" i="14" s="1"/>
  <c r="C606" i="14"/>
  <c r="C605" i="14" s="1"/>
  <c r="C609" i="14" s="1"/>
  <c r="C619" i="14"/>
  <c r="C618" i="14" s="1"/>
  <c r="C621" i="14"/>
  <c r="C622" i="14"/>
  <c r="C625" i="14"/>
  <c r="C624" i="14" s="1"/>
  <c r="C637" i="14"/>
  <c r="C636" i="14" s="1"/>
  <c r="C640" i="14" s="1"/>
  <c r="C649" i="14"/>
  <c r="C648" i="14" s="1"/>
  <c r="C652" i="14" s="1"/>
  <c r="C661" i="14"/>
  <c r="C660" i="14" s="1"/>
  <c r="C664" i="14" s="1"/>
  <c r="C673" i="14"/>
  <c r="C672" i="14" s="1"/>
  <c r="C676" i="14" s="1"/>
  <c r="C685" i="14"/>
  <c r="C684" i="14" s="1"/>
  <c r="C688" i="14" s="1"/>
  <c r="C697" i="14"/>
  <c r="C696" i="14" s="1"/>
  <c r="C700" i="14" s="1"/>
  <c r="C709" i="14"/>
  <c r="C708" i="14" s="1"/>
  <c r="C712" i="14" s="1"/>
  <c r="C721" i="14"/>
  <c r="C720" i="14" s="1"/>
  <c r="C724" i="14" s="1"/>
  <c r="C733" i="14"/>
  <c r="C732" i="14" s="1"/>
  <c r="C736" i="14" s="1"/>
  <c r="C746" i="14"/>
  <c r="C745" i="14" s="1"/>
  <c r="C747" i="14"/>
  <c r="C748" i="14"/>
  <c r="C749" i="14"/>
  <c r="C752" i="14"/>
  <c r="C751" i="14" s="1"/>
  <c r="C755" i="14"/>
  <c r="C757" i="14"/>
  <c r="C760" i="14"/>
  <c r="C764" i="14"/>
  <c r="C778" i="14"/>
  <c r="C777" i="14" s="1"/>
  <c r="C779" i="14"/>
  <c r="C782" i="14"/>
  <c r="C785" i="14"/>
  <c r="C788" i="14"/>
  <c r="C787" i="14" s="1"/>
  <c r="C792" i="14"/>
  <c r="C791" i="14" s="1"/>
  <c r="C795" i="14"/>
  <c r="C794" i="14" s="1"/>
  <c r="C808" i="14"/>
  <c r="C807" i="14" s="1"/>
  <c r="C806" i="14" s="1"/>
  <c r="C810" i="14"/>
  <c r="C809" i="14" s="1"/>
  <c r="C822" i="14"/>
  <c r="C821" i="14" s="1"/>
  <c r="C825" i="14" s="1"/>
  <c r="C835" i="14"/>
  <c r="C837" i="14"/>
  <c r="C839" i="14"/>
  <c r="C841" i="14"/>
  <c r="C844" i="14"/>
  <c r="C843" i="14" s="1"/>
  <c r="C847" i="14"/>
  <c r="C846" i="14" s="1"/>
  <c r="C850" i="14"/>
  <c r="C849" i="14" s="1"/>
  <c r="C863" i="14"/>
  <c r="C872" i="14"/>
  <c r="C813" i="14" l="1"/>
  <c r="C218" i="14"/>
  <c r="C759" i="14"/>
  <c r="C781" i="14"/>
  <c r="C72" i="14"/>
  <c r="C78" i="14" s="1"/>
  <c r="C776" i="14"/>
  <c r="C798" i="14" s="1"/>
  <c r="C350" i="14"/>
  <c r="C315" i="14"/>
  <c r="C105" i="14"/>
  <c r="C288" i="14"/>
  <c r="C363" i="14"/>
  <c r="C98" i="14"/>
  <c r="C110" i="14"/>
  <c r="C744" i="14"/>
  <c r="C323" i="14"/>
  <c r="C342" i="14" s="1"/>
  <c r="C834" i="14"/>
  <c r="C243" i="14"/>
  <c r="C275" i="14"/>
  <c r="C54" i="14"/>
  <c r="C64" i="14" s="1"/>
  <c r="C628" i="14"/>
  <c r="C229" i="14"/>
  <c r="C235" i="14" s="1"/>
  <c r="C854" i="14"/>
  <c r="C754" i="14"/>
  <c r="C261" i="14"/>
  <c r="E4986" i="2"/>
  <c r="E4985" i="2" s="1"/>
  <c r="D4986" i="2"/>
  <c r="D4985" i="2" s="1"/>
  <c r="C4986" i="2"/>
  <c r="C4985" i="2" s="1"/>
  <c r="E4946" i="2"/>
  <c r="D4946" i="2"/>
  <c r="C4946" i="2"/>
  <c r="E4910" i="2"/>
  <c r="E4909" i="2" s="1"/>
  <c r="D4910" i="2"/>
  <c r="D4909" i="2" s="1"/>
  <c r="C4910" i="2"/>
  <c r="C4909" i="2" s="1"/>
  <c r="E4888" i="2"/>
  <c r="D4888" i="2"/>
  <c r="C4888" i="2"/>
  <c r="E4864" i="2"/>
  <c r="D4864" i="2"/>
  <c r="C4864" i="2"/>
  <c r="E4783" i="2"/>
  <c r="D4783" i="2"/>
  <c r="C4783" i="2"/>
  <c r="E4775" i="2"/>
  <c r="E4774" i="2" s="1"/>
  <c r="D4775" i="2"/>
  <c r="D4774" i="2" s="1"/>
  <c r="C4775" i="2"/>
  <c r="C4774" i="2" s="1"/>
  <c r="E4741" i="2"/>
  <c r="D4741" i="2"/>
  <c r="C4741" i="2"/>
  <c r="E4729" i="2"/>
  <c r="D4729" i="2"/>
  <c r="C4729" i="2"/>
  <c r="E4698" i="2"/>
  <c r="D4698" i="2"/>
  <c r="C4698" i="2"/>
  <c r="E4696" i="2"/>
  <c r="D4696" i="2"/>
  <c r="C4696" i="2"/>
  <c r="E4653" i="2"/>
  <c r="D4653" i="2"/>
  <c r="C4653" i="2"/>
  <c r="E4541" i="2"/>
  <c r="D4541" i="2"/>
  <c r="C4541" i="2"/>
  <c r="E4405" i="2"/>
  <c r="D4405" i="2"/>
  <c r="C4405" i="2"/>
  <c r="E4402" i="2"/>
  <c r="D4402" i="2"/>
  <c r="C4402" i="2"/>
  <c r="E4364" i="2"/>
  <c r="D4364" i="2"/>
  <c r="C4364" i="2"/>
  <c r="E4199" i="2"/>
  <c r="D4199" i="2"/>
  <c r="C4199" i="2"/>
  <c r="E4182" i="2"/>
  <c r="D4182" i="2"/>
  <c r="C4182" i="2"/>
  <c r="E4102" i="2"/>
  <c r="D4102" i="2"/>
  <c r="C4102" i="2"/>
  <c r="E4050" i="2"/>
  <c r="D4050" i="2"/>
  <c r="C4050" i="2"/>
  <c r="D4002" i="2"/>
  <c r="C4002" i="2"/>
  <c r="E3968" i="2"/>
  <c r="D3968" i="2"/>
  <c r="C3968" i="2"/>
  <c r="E3902" i="2"/>
  <c r="D3902" i="2"/>
  <c r="C3902" i="2"/>
  <c r="E3763" i="2"/>
  <c r="D3763" i="2"/>
  <c r="C3763" i="2"/>
  <c r="E3730" i="2"/>
  <c r="D3730" i="2"/>
  <c r="C3730" i="2"/>
  <c r="E3725" i="2"/>
  <c r="D3725" i="2"/>
  <c r="C3725" i="2"/>
  <c r="D3651" i="2"/>
  <c r="C3651" i="2"/>
  <c r="D3649" i="2"/>
  <c r="C3649" i="2"/>
  <c r="D3543" i="2"/>
  <c r="C3543" i="2"/>
  <c r="E3489" i="2"/>
  <c r="E3488" i="2" s="1"/>
  <c r="D3489" i="2"/>
  <c r="D3488" i="2" s="1"/>
  <c r="C3489" i="2"/>
  <c r="C3488" i="2" s="1"/>
  <c r="E3365" i="2"/>
  <c r="D3365" i="2"/>
  <c r="C3365" i="2"/>
  <c r="E3331" i="2"/>
  <c r="D3331" i="2"/>
  <c r="C3331" i="2"/>
  <c r="D3329" i="2"/>
  <c r="C3329" i="2"/>
  <c r="E3299" i="2"/>
  <c r="D3299" i="2"/>
  <c r="C3299" i="2"/>
  <c r="E3265" i="2"/>
  <c r="D3265" i="2"/>
  <c r="C3265" i="2"/>
  <c r="E3228" i="2"/>
  <c r="D3228" i="2"/>
  <c r="C3228" i="2"/>
  <c r="E3188" i="2"/>
  <c r="D3188" i="2"/>
  <c r="C3188" i="2"/>
  <c r="E3044" i="2"/>
  <c r="D3044" i="2"/>
  <c r="C3044" i="2"/>
  <c r="E3041" i="2"/>
  <c r="D3041" i="2"/>
  <c r="C3041" i="2"/>
  <c r="E3010" i="2"/>
  <c r="D3010" i="2"/>
  <c r="C3010" i="2"/>
  <c r="E2977" i="2"/>
  <c r="D2977" i="2"/>
  <c r="C2977" i="2"/>
  <c r="E2946" i="2"/>
  <c r="D2946" i="2"/>
  <c r="C2946" i="2"/>
  <c r="E2908" i="2"/>
  <c r="D2908" i="2"/>
  <c r="C2908" i="2"/>
  <c r="E2875" i="2"/>
  <c r="D2875" i="2"/>
  <c r="C2875" i="2"/>
  <c r="E2872" i="2"/>
  <c r="D2872" i="2"/>
  <c r="C2872" i="2"/>
  <c r="E2843" i="2"/>
  <c r="D2843" i="2"/>
  <c r="C2843" i="2"/>
  <c r="E2810" i="2"/>
  <c r="D2810" i="2"/>
  <c r="C2810" i="2"/>
  <c r="E2776" i="2"/>
  <c r="D2776" i="2"/>
  <c r="C2776" i="2"/>
  <c r="E2746" i="2"/>
  <c r="E2745" i="2" s="1"/>
  <c r="D2746" i="2"/>
  <c r="D2745" i="2" s="1"/>
  <c r="C2746" i="2"/>
  <c r="C2745" i="2" s="1"/>
  <c r="E2712" i="2"/>
  <c r="D2712" i="2"/>
  <c r="C2712" i="2"/>
  <c r="E2674" i="2"/>
  <c r="D2674" i="2"/>
  <c r="C2674" i="2"/>
  <c r="E2635" i="2"/>
  <c r="D2635" i="2"/>
  <c r="C2635" i="2"/>
  <c r="E2593" i="2"/>
  <c r="D2593" i="2"/>
  <c r="C2593" i="2"/>
  <c r="E2560" i="2"/>
  <c r="D2560" i="2"/>
  <c r="C2560" i="2"/>
  <c r="E2530" i="2"/>
  <c r="D2530" i="2"/>
  <c r="C2530" i="2"/>
  <c r="E2497" i="2"/>
  <c r="D2497" i="2"/>
  <c r="C2497" i="2"/>
  <c r="E2464" i="2"/>
  <c r="D2464" i="2"/>
  <c r="C2464" i="2"/>
  <c r="E2431" i="2"/>
  <c r="D2431" i="2"/>
  <c r="C2431" i="2"/>
  <c r="E2401" i="2"/>
  <c r="D2401" i="2"/>
  <c r="C2401" i="2"/>
  <c r="E2324" i="2"/>
  <c r="D2324" i="2"/>
  <c r="C2324" i="2"/>
  <c r="E2273" i="2"/>
  <c r="D2273" i="2"/>
  <c r="C2273" i="2"/>
  <c r="E2243" i="2"/>
  <c r="D2243" i="2"/>
  <c r="C2243" i="2"/>
  <c r="E2147" i="2"/>
  <c r="D2147" i="2"/>
  <c r="C2147" i="2"/>
  <c r="E2104" i="2"/>
  <c r="D2104" i="2"/>
  <c r="C2104" i="2"/>
  <c r="E2101" i="2"/>
  <c r="E2100" i="2" s="1"/>
  <c r="D2101" i="2"/>
  <c r="D2100" i="2" s="1"/>
  <c r="C2101" i="2"/>
  <c r="C2100" i="2" s="1"/>
  <c r="E2072" i="2"/>
  <c r="E2071" i="2" s="1"/>
  <c r="D2072" i="2"/>
  <c r="D2071" i="2" s="1"/>
  <c r="C2072" i="2"/>
  <c r="C2071" i="2" s="1"/>
  <c r="E2069" i="2"/>
  <c r="D2069" i="2"/>
  <c r="D2068" i="2" s="1"/>
  <c r="C2069" i="2"/>
  <c r="C2068" i="2" s="1"/>
  <c r="E2041" i="2"/>
  <c r="D2041" i="2"/>
  <c r="C2041" i="2"/>
  <c r="E2004" i="2"/>
  <c r="D2004" i="2"/>
  <c r="C2004" i="2"/>
  <c r="E1971" i="2"/>
  <c r="D1971" i="2"/>
  <c r="C1971" i="2"/>
  <c r="E1936" i="2"/>
  <c r="D1936" i="2"/>
  <c r="C1936" i="2"/>
  <c r="E1870" i="2"/>
  <c r="E1869" i="2" s="1"/>
  <c r="D1870" i="2"/>
  <c r="D1869" i="2" s="1"/>
  <c r="C1870" i="2"/>
  <c r="C1869" i="2" s="1"/>
  <c r="E1731" i="2"/>
  <c r="D1731" i="2"/>
  <c r="C1731" i="2"/>
  <c r="E1467" i="2"/>
  <c r="D1467" i="2"/>
  <c r="C1467" i="2"/>
  <c r="E1429" i="2"/>
  <c r="D1429" i="2"/>
  <c r="C1429" i="2"/>
  <c r="E1424" i="2"/>
  <c r="D1424" i="2"/>
  <c r="C1424" i="2"/>
  <c r="E1376" i="2"/>
  <c r="D1376" i="2"/>
  <c r="C1376" i="2"/>
  <c r="E1269" i="2"/>
  <c r="D1269" i="2"/>
  <c r="C1269" i="2"/>
  <c r="E1126" i="2"/>
  <c r="D1126" i="2"/>
  <c r="C1126" i="2"/>
  <c r="E999" i="2"/>
  <c r="D999" i="2"/>
  <c r="C999" i="2"/>
  <c r="E964" i="2"/>
  <c r="D964" i="2"/>
  <c r="C964" i="2"/>
  <c r="E961" i="2"/>
  <c r="D961" i="2"/>
  <c r="C961" i="2"/>
  <c r="E908" i="2"/>
  <c r="D908" i="2"/>
  <c r="C908" i="2"/>
  <c r="E702" i="2"/>
  <c r="D702" i="2"/>
  <c r="C702" i="2"/>
  <c r="E664" i="2"/>
  <c r="D664" i="2"/>
  <c r="C664" i="2"/>
  <c r="E626" i="2"/>
  <c r="C626" i="2"/>
  <c r="E587" i="2"/>
  <c r="D587" i="2"/>
  <c r="C587" i="2"/>
  <c r="E494" i="2"/>
  <c r="D494" i="2"/>
  <c r="C494" i="2"/>
  <c r="C369" i="14" l="1"/>
  <c r="C768" i="14"/>
  <c r="C116" i="14"/>
  <c r="C294" i="14"/>
  <c r="C267" i="14"/>
  <c r="D46" i="2"/>
  <c r="E46" i="2"/>
  <c r="C46" i="2"/>
  <c r="D43" i="2"/>
  <c r="E43" i="2"/>
  <c r="C43" i="2"/>
  <c r="F205" i="4"/>
  <c r="C112" i="4"/>
  <c r="D109" i="4"/>
  <c r="E109" i="4"/>
  <c r="D4916" i="2" l="1"/>
  <c r="F288" i="4" l="1"/>
  <c r="F287" i="4"/>
  <c r="F286" i="4"/>
  <c r="F285" i="4"/>
  <c r="F284" i="4"/>
  <c r="F283" i="4"/>
  <c r="F282" i="4"/>
  <c r="F281" i="4"/>
  <c r="F279" i="4"/>
  <c r="F4987" i="2"/>
  <c r="F4984" i="2"/>
  <c r="F4982" i="2"/>
  <c r="F4981" i="2"/>
  <c r="F4978" i="2"/>
  <c r="F4976" i="2"/>
  <c r="F4973" i="2"/>
  <c r="F4963" i="2"/>
  <c r="F4960" i="2"/>
  <c r="F4959" i="2"/>
  <c r="F4958" i="2"/>
  <c r="F4948" i="2"/>
  <c r="F4947" i="2"/>
  <c r="F4944" i="2"/>
  <c r="F4943" i="2"/>
  <c r="F4942" i="2"/>
  <c r="F4941" i="2"/>
  <c r="F4940" i="2"/>
  <c r="F4939" i="2"/>
  <c r="F4936" i="2"/>
  <c r="F4934" i="2"/>
  <c r="F4933" i="2"/>
  <c r="F4932" i="2"/>
  <c r="F4931" i="2"/>
  <c r="F4930" i="2"/>
  <c r="F4920" i="2"/>
  <c r="F4919" i="2"/>
  <c r="F4918" i="2"/>
  <c r="F4916" i="2"/>
  <c r="F4915" i="2"/>
  <c r="F4914" i="2"/>
  <c r="F4911" i="2"/>
  <c r="F4908" i="2"/>
  <c r="F4906" i="2"/>
  <c r="F4903" i="2"/>
  <c r="F4902" i="2"/>
  <c r="F4900" i="2"/>
  <c r="F4899" i="2"/>
  <c r="F4898" i="2"/>
  <c r="F4897" i="2"/>
  <c r="F4896" i="2"/>
  <c r="F4893" i="2"/>
  <c r="F4891" i="2"/>
  <c r="F4889" i="2"/>
  <c r="F4885" i="2"/>
  <c r="F4884" i="2"/>
  <c r="F4865" i="2"/>
  <c r="F4862" i="2"/>
  <c r="F4859" i="2"/>
  <c r="F4856" i="2"/>
  <c r="F4855" i="2"/>
  <c r="F4854" i="2"/>
  <c r="F4852" i="2"/>
  <c r="F4851" i="2"/>
  <c r="F4850" i="2"/>
  <c r="F4847" i="2"/>
  <c r="F4845" i="2"/>
  <c r="F4844" i="2"/>
  <c r="F4842" i="2"/>
  <c r="F4841" i="2"/>
  <c r="F4840" i="2"/>
  <c r="F4839" i="2"/>
  <c r="F4838" i="2"/>
  <c r="F4837" i="2"/>
  <c r="F4836" i="2"/>
  <c r="F4835" i="2"/>
  <c r="F4834" i="2"/>
  <c r="F4833" i="2"/>
  <c r="F4832" i="2"/>
  <c r="F4831" i="2"/>
  <c r="F4830" i="2"/>
  <c r="F4829" i="2"/>
  <c r="F4828" i="2"/>
  <c r="F4827" i="2"/>
  <c r="F4826" i="2"/>
  <c r="F4825" i="2"/>
  <c r="F4824" i="2"/>
  <c r="F4822" i="2"/>
  <c r="F4820" i="2"/>
  <c r="F4819" i="2"/>
  <c r="F4818" i="2"/>
  <c r="F4817" i="2"/>
  <c r="F4816" i="2"/>
  <c r="F4815" i="2"/>
  <c r="F4814" i="2"/>
  <c r="F4813" i="2"/>
  <c r="F4812" i="2"/>
  <c r="F4811" i="2"/>
  <c r="F4810" i="2"/>
  <c r="F4809" i="2"/>
  <c r="F4808" i="2"/>
  <c r="F4807" i="2"/>
  <c r="F4806" i="2"/>
  <c r="F4805" i="2"/>
  <c r="F4804" i="2"/>
  <c r="F4803" i="2"/>
  <c r="F4802" i="2"/>
  <c r="F4800" i="2"/>
  <c r="F4799" i="2"/>
  <c r="F4798" i="2"/>
  <c r="F4797" i="2"/>
  <c r="F4786" i="2"/>
  <c r="F4784" i="2"/>
  <c r="F4781" i="2"/>
  <c r="F4779" i="2"/>
  <c r="F4776" i="2"/>
  <c r="F4773" i="2"/>
  <c r="F4771" i="2"/>
  <c r="F4770" i="2"/>
  <c r="F4769" i="2"/>
  <c r="F4768" i="2"/>
  <c r="F4767" i="2"/>
  <c r="F4766" i="2"/>
  <c r="F4765" i="2"/>
  <c r="F4764" i="2"/>
  <c r="F4763" i="2"/>
  <c r="F4762" i="2"/>
  <c r="F4761" i="2"/>
  <c r="F4760" i="2"/>
  <c r="F4758" i="2"/>
  <c r="F4757" i="2"/>
  <c r="F4756" i="2"/>
  <c r="F4755" i="2"/>
  <c r="F4744" i="2"/>
  <c r="F4742" i="2"/>
  <c r="F4739" i="2"/>
  <c r="F4737" i="2"/>
  <c r="F4734" i="2"/>
  <c r="F4731" i="2"/>
  <c r="F4730" i="2"/>
  <c r="F4728" i="2"/>
  <c r="F4726" i="2"/>
  <c r="F4725" i="2"/>
  <c r="F4724" i="2"/>
  <c r="F4723" i="2"/>
  <c r="F4722" i="2"/>
  <c r="F4721" i="2"/>
  <c r="F4720" i="2"/>
  <c r="F4719" i="2"/>
  <c r="F4718" i="2"/>
  <c r="F4717" i="2"/>
  <c r="F4716" i="2"/>
  <c r="F4715" i="2"/>
  <c r="F4713" i="2"/>
  <c r="F4712" i="2"/>
  <c r="F4711" i="2"/>
  <c r="F4710" i="2"/>
  <c r="F4699" i="2"/>
  <c r="F4697" i="2"/>
  <c r="F4694" i="2"/>
  <c r="F4692" i="2"/>
  <c r="F4691" i="2"/>
  <c r="F4687" i="2"/>
  <c r="F4685" i="2"/>
  <c r="F4683" i="2"/>
  <c r="F4682" i="2"/>
  <c r="F4681" i="2"/>
  <c r="F4680" i="2"/>
  <c r="F4679" i="2"/>
  <c r="F4678" i="2"/>
  <c r="F4677" i="2"/>
  <c r="F4676" i="2"/>
  <c r="F4675" i="2"/>
  <c r="F4674" i="2"/>
  <c r="F4673" i="2"/>
  <c r="F4672" i="2"/>
  <c r="F4670" i="2"/>
  <c r="F4669" i="2"/>
  <c r="F4668" i="2"/>
  <c r="F4667" i="2"/>
  <c r="F4656" i="2"/>
  <c r="F4654" i="2"/>
  <c r="F4651" i="2"/>
  <c r="F4649" i="2"/>
  <c r="F4648" i="2"/>
  <c r="F4647" i="2"/>
  <c r="F4644" i="2"/>
  <c r="F4643" i="2"/>
  <c r="F4642" i="2"/>
  <c r="F4641" i="2"/>
  <c r="F4639" i="2"/>
  <c r="F4638" i="2"/>
  <c r="F4636" i="2"/>
  <c r="F4635" i="2"/>
  <c r="F4634" i="2"/>
  <c r="F4631" i="2"/>
  <c r="F4629" i="2"/>
  <c r="F4628" i="2"/>
  <c r="F4627" i="2"/>
  <c r="F4626" i="2"/>
  <c r="F4625" i="2"/>
  <c r="F4624" i="2"/>
  <c r="F4623" i="2"/>
  <c r="F4622" i="2"/>
  <c r="F4621" i="2"/>
  <c r="F4620" i="2"/>
  <c r="F4619" i="2"/>
  <c r="F4618" i="2"/>
  <c r="F4615" i="2"/>
  <c r="F4614" i="2"/>
  <c r="F4613" i="2"/>
  <c r="F4612" i="2"/>
  <c r="F4611" i="2"/>
  <c r="F4609" i="2"/>
  <c r="F4608" i="2"/>
  <c r="F4606" i="2"/>
  <c r="F4604" i="2"/>
  <c r="F4603" i="2"/>
  <c r="F4602" i="2"/>
  <c r="F4601" i="2"/>
  <c r="F4600" i="2"/>
  <c r="F4599" i="2"/>
  <c r="F4598" i="2"/>
  <c r="F4597" i="2"/>
  <c r="F4596" i="2"/>
  <c r="F4595" i="2"/>
  <c r="F4594" i="2"/>
  <c r="F4593" i="2"/>
  <c r="F4591" i="2"/>
  <c r="F4590" i="2"/>
  <c r="F4589" i="2"/>
  <c r="F4588" i="2"/>
  <c r="F4577" i="2"/>
  <c r="F4574" i="2"/>
  <c r="F4572" i="2"/>
  <c r="F4569" i="2"/>
  <c r="F4568" i="2"/>
  <c r="F4567" i="2"/>
  <c r="F4566" i="2"/>
  <c r="F4565" i="2"/>
  <c r="F4564" i="2"/>
  <c r="F4563" i="2"/>
  <c r="F4562" i="2"/>
  <c r="F4561" i="2"/>
  <c r="F4560" i="2"/>
  <c r="F4558" i="2"/>
  <c r="F4557" i="2"/>
  <c r="F4556" i="2"/>
  <c r="F4555" i="2"/>
  <c r="F4544" i="2"/>
  <c r="F4542" i="2"/>
  <c r="F4539" i="2"/>
  <c r="F4537" i="2"/>
  <c r="F4534" i="2"/>
  <c r="F4533" i="2"/>
  <c r="F4532" i="2"/>
  <c r="F4529" i="2"/>
  <c r="F4527" i="2"/>
  <c r="F4526" i="2"/>
  <c r="F4525" i="2"/>
  <c r="F4524" i="2"/>
  <c r="F4523" i="2"/>
  <c r="F4522" i="2"/>
  <c r="F4521" i="2"/>
  <c r="F4520" i="2"/>
  <c r="F4519" i="2"/>
  <c r="F4518" i="2"/>
  <c r="F4517" i="2"/>
  <c r="F4515" i="2"/>
  <c r="F4514" i="2"/>
  <c r="F4513" i="2"/>
  <c r="F4512" i="2"/>
  <c r="F4501" i="2"/>
  <c r="F4496" i="2"/>
  <c r="F4493" i="2"/>
  <c r="F4491" i="2"/>
  <c r="F4488" i="2"/>
  <c r="F4487" i="2"/>
  <c r="F4486" i="2"/>
  <c r="F4484" i="2"/>
  <c r="F4481" i="2"/>
  <c r="F4480" i="2"/>
  <c r="F4478" i="2"/>
  <c r="F4476" i="2"/>
  <c r="F4475" i="2"/>
  <c r="F4474" i="2"/>
  <c r="F4473" i="2"/>
  <c r="F4472" i="2"/>
  <c r="F4471" i="2"/>
  <c r="F4470" i="2"/>
  <c r="F4469" i="2"/>
  <c r="F4468" i="2"/>
  <c r="F4467" i="2"/>
  <c r="F4466" i="2"/>
  <c r="F4465" i="2"/>
  <c r="F4464" i="2"/>
  <c r="F4462" i="2"/>
  <c r="F4461" i="2"/>
  <c r="F4460" i="2"/>
  <c r="F4459" i="2"/>
  <c r="F4448" i="2"/>
  <c r="F4445" i="2"/>
  <c r="F4443" i="2"/>
  <c r="F4440" i="2"/>
  <c r="F4439" i="2"/>
  <c r="F4437" i="2"/>
  <c r="F4436" i="2"/>
  <c r="F4435" i="2"/>
  <c r="F4434" i="2"/>
  <c r="F4433" i="2"/>
  <c r="F4432" i="2"/>
  <c r="F4431" i="2"/>
  <c r="F4430" i="2"/>
  <c r="F4429" i="2"/>
  <c r="F4427" i="2"/>
  <c r="F4426" i="2"/>
  <c r="F4425" i="2"/>
  <c r="F4424" i="2"/>
  <c r="F4413" i="2"/>
  <c r="F4411" i="2"/>
  <c r="F4408" i="2"/>
  <c r="F4403" i="2"/>
  <c r="F4400" i="2"/>
  <c r="F4399" i="2"/>
  <c r="F4398" i="2"/>
  <c r="F4396" i="2"/>
  <c r="F4394" i="2"/>
  <c r="F4392" i="2"/>
  <c r="F4391" i="2"/>
  <c r="F4390" i="2"/>
  <c r="F4389" i="2"/>
  <c r="F4388" i="2"/>
  <c r="F4387" i="2"/>
  <c r="F4386" i="2"/>
  <c r="F4385" i="2"/>
  <c r="F4384" i="2"/>
  <c r="F4383" i="2"/>
  <c r="F4381" i="2"/>
  <c r="F4380" i="2"/>
  <c r="F4379" i="2"/>
  <c r="F4378" i="2"/>
  <c r="F4367" i="2"/>
  <c r="F4360" i="2"/>
  <c r="F4359" i="2"/>
  <c r="F4354" i="2"/>
  <c r="F4353" i="2"/>
  <c r="F4352" i="2"/>
  <c r="F4351" i="2"/>
  <c r="F4350" i="2"/>
  <c r="F4349" i="2"/>
  <c r="F4348" i="2"/>
  <c r="F4347" i="2"/>
  <c r="F4346" i="2"/>
  <c r="F4345" i="2"/>
  <c r="F4344" i="2"/>
  <c r="F4343" i="2"/>
  <c r="F4341" i="2"/>
  <c r="F4340" i="2"/>
  <c r="F4339" i="2"/>
  <c r="F4338" i="2"/>
  <c r="F4327" i="2"/>
  <c r="F4324" i="2"/>
  <c r="F4322" i="2"/>
  <c r="F4319" i="2"/>
  <c r="F4318" i="2"/>
  <c r="F4316" i="2"/>
  <c r="F4315" i="2"/>
  <c r="F4314" i="2"/>
  <c r="F4312" i="2"/>
  <c r="F4311" i="2"/>
  <c r="F4310" i="2"/>
  <c r="F4309" i="2"/>
  <c r="F4308" i="2"/>
  <c r="F4306" i="2"/>
  <c r="F4305" i="2"/>
  <c r="F4304" i="2"/>
  <c r="F4303" i="2"/>
  <c r="F4302" i="2"/>
  <c r="F4300" i="2"/>
  <c r="F4299" i="2"/>
  <c r="F4298" i="2"/>
  <c r="F4297" i="2"/>
  <c r="F4286" i="2"/>
  <c r="F4283" i="2"/>
  <c r="F4281" i="2"/>
  <c r="F4278" i="2"/>
  <c r="F4276" i="2"/>
  <c r="F4273" i="2"/>
  <c r="F4272" i="2"/>
  <c r="F4271" i="2"/>
  <c r="F4270" i="2"/>
  <c r="F4269" i="2"/>
  <c r="F4268" i="2"/>
  <c r="F4267" i="2"/>
  <c r="F4266" i="2"/>
  <c r="F4265" i="2"/>
  <c r="F4264" i="2"/>
  <c r="F4263" i="2"/>
  <c r="F4261" i="2"/>
  <c r="F4260" i="2"/>
  <c r="F4259" i="2"/>
  <c r="F4258" i="2"/>
  <c r="F4247" i="2"/>
  <c r="F4244" i="2"/>
  <c r="F4242" i="2"/>
  <c r="F4240" i="2"/>
  <c r="F4236" i="2"/>
  <c r="F4234" i="2"/>
  <c r="F4232" i="2"/>
  <c r="F4230" i="2"/>
  <c r="F4229" i="2"/>
  <c r="F4228" i="2"/>
  <c r="F4227" i="2"/>
  <c r="F4226" i="2"/>
  <c r="F4225" i="2"/>
  <c r="F4224" i="2"/>
  <c r="F4223" i="2"/>
  <c r="F4222" i="2"/>
  <c r="F4221" i="2"/>
  <c r="F4220" i="2"/>
  <c r="F4219" i="2"/>
  <c r="F4218" i="2"/>
  <c r="F4216" i="2"/>
  <c r="F4215" i="2"/>
  <c r="F4214" i="2"/>
  <c r="F4213" i="2"/>
  <c r="F4202" i="2"/>
  <c r="F4200" i="2"/>
  <c r="F4197" i="2"/>
  <c r="F4194" i="2"/>
  <c r="F4192" i="2"/>
  <c r="F4189" i="2"/>
  <c r="F4188" i="2"/>
  <c r="F4187" i="2"/>
  <c r="F4186" i="2"/>
  <c r="F4183" i="2"/>
  <c r="F4181" i="2"/>
  <c r="F4180" i="2"/>
  <c r="F4179" i="2"/>
  <c r="F4178" i="2"/>
  <c r="F4176" i="2"/>
  <c r="F4175" i="2"/>
  <c r="F4174" i="2"/>
  <c r="F4172" i="2"/>
  <c r="F4170" i="2"/>
  <c r="F4169" i="2"/>
  <c r="F4168" i="2"/>
  <c r="F4167" i="2"/>
  <c r="F4166" i="2"/>
  <c r="F4165" i="2"/>
  <c r="F4164" i="2"/>
  <c r="F4163" i="2"/>
  <c r="F4162" i="2"/>
  <c r="F4161" i="2"/>
  <c r="F4160" i="2"/>
  <c r="F4159" i="2"/>
  <c r="F4158" i="2"/>
  <c r="F4156" i="2"/>
  <c r="F4155" i="2"/>
  <c r="F4154" i="2"/>
  <c r="F4153" i="2"/>
  <c r="F4142" i="2"/>
  <c r="F4139" i="2"/>
  <c r="F4137" i="2"/>
  <c r="F4135" i="2"/>
  <c r="F4132" i="2"/>
  <c r="F4131" i="2"/>
  <c r="F4130" i="2"/>
  <c r="F4129" i="2"/>
  <c r="F4128" i="2"/>
  <c r="F4127" i="2"/>
  <c r="F4126" i="2"/>
  <c r="F4125" i="2"/>
  <c r="F4124" i="2"/>
  <c r="F4123" i="2"/>
  <c r="F4122" i="2"/>
  <c r="F4120" i="2"/>
  <c r="F4119" i="2"/>
  <c r="F4118" i="2"/>
  <c r="F4117" i="2"/>
  <c r="F4106" i="2"/>
  <c r="F4104" i="2"/>
  <c r="F4103" i="2"/>
  <c r="F4100" i="2"/>
  <c r="F4098" i="2"/>
  <c r="F4095" i="2"/>
  <c r="F4093" i="2"/>
  <c r="F4091" i="2"/>
  <c r="F4089" i="2"/>
  <c r="F4088" i="2"/>
  <c r="F4087" i="2"/>
  <c r="F4085" i="2"/>
  <c r="F4084" i="2"/>
  <c r="F4083" i="2"/>
  <c r="F4082" i="2"/>
  <c r="F4081" i="2"/>
  <c r="F4080" i="2"/>
  <c r="F4079" i="2"/>
  <c r="F4078" i="2"/>
  <c r="F4077" i="2"/>
  <c r="F4076" i="2"/>
  <c r="F4075" i="2"/>
  <c r="F4074" i="2"/>
  <c r="F4073" i="2"/>
  <c r="F4071" i="2"/>
  <c r="F4070" i="2"/>
  <c r="F4069" i="2"/>
  <c r="F4068" i="2"/>
  <c r="F4057" i="2"/>
  <c r="F4054" i="2"/>
  <c r="F4052" i="2"/>
  <c r="F4051" i="2"/>
  <c r="F4048" i="2"/>
  <c r="F4046" i="2"/>
  <c r="F4045" i="2"/>
  <c r="F4044" i="2"/>
  <c r="F4043" i="2"/>
  <c r="F4042" i="2"/>
  <c r="F4041" i="2"/>
  <c r="F4040" i="2"/>
  <c r="F4039" i="2"/>
  <c r="F4038" i="2"/>
  <c r="F4037" i="2"/>
  <c r="F4036" i="2"/>
  <c r="F4035" i="2"/>
  <c r="F4033" i="2"/>
  <c r="F4032" i="2"/>
  <c r="F4031" i="2"/>
  <c r="F4030" i="2"/>
  <c r="F4019" i="2"/>
  <c r="F4017" i="2"/>
  <c r="F4014" i="2"/>
  <c r="F4012" i="2"/>
  <c r="F4010" i="2"/>
  <c r="F4009" i="2"/>
  <c r="F4006" i="2"/>
  <c r="F4003" i="2"/>
  <c r="F3999" i="2"/>
  <c r="F3998" i="2"/>
  <c r="F3997" i="2"/>
  <c r="F3996" i="2"/>
  <c r="F3995" i="2"/>
  <c r="F3994" i="2"/>
  <c r="F3993" i="2"/>
  <c r="F3992" i="2"/>
  <c r="F3991" i="2"/>
  <c r="F3990" i="2"/>
  <c r="F3989" i="2"/>
  <c r="F3988" i="2"/>
  <c r="F3986" i="2"/>
  <c r="F3985" i="2"/>
  <c r="F3984" i="2"/>
  <c r="F3983" i="2"/>
  <c r="F3972" i="2"/>
  <c r="F3969" i="2"/>
  <c r="F3966" i="2"/>
  <c r="F3965" i="2"/>
  <c r="F3964" i="2"/>
  <c r="F3963" i="2"/>
  <c r="F3962" i="2"/>
  <c r="F3961" i="2"/>
  <c r="F3960" i="2"/>
  <c r="F3959" i="2"/>
  <c r="F3958" i="2"/>
  <c r="F3957" i="2"/>
  <c r="F3956" i="2"/>
  <c r="F3955" i="2"/>
  <c r="F3953" i="2"/>
  <c r="F3952" i="2"/>
  <c r="F3951" i="2"/>
  <c r="F3950" i="2"/>
  <c r="F3939" i="2"/>
  <c r="F3936" i="2"/>
  <c r="F3934" i="2"/>
  <c r="F3931" i="2"/>
  <c r="F3930" i="2"/>
  <c r="F3928" i="2"/>
  <c r="F3927" i="2"/>
  <c r="F3926" i="2"/>
  <c r="F3925" i="2"/>
  <c r="F3924" i="2"/>
  <c r="F3923" i="2"/>
  <c r="F3922" i="2"/>
  <c r="F3921" i="2"/>
  <c r="F3920" i="2"/>
  <c r="F3919" i="2"/>
  <c r="F3917" i="2"/>
  <c r="F3916" i="2"/>
  <c r="F3915" i="2"/>
  <c r="F3914" i="2"/>
  <c r="F3903" i="2"/>
  <c r="F3898" i="2"/>
  <c r="F3895" i="2"/>
  <c r="F3893" i="2"/>
  <c r="F3892" i="2"/>
  <c r="F3891" i="2"/>
  <c r="F3888" i="2"/>
  <c r="F3886" i="2"/>
  <c r="F3885" i="2"/>
  <c r="F3884" i="2"/>
  <c r="F3883" i="2"/>
  <c r="F3881" i="2"/>
  <c r="F3880" i="2"/>
  <c r="F3879" i="2"/>
  <c r="F3878" i="2"/>
  <c r="F3877" i="2"/>
  <c r="F3874" i="2"/>
  <c r="F3872" i="2"/>
  <c r="F3871" i="2"/>
  <c r="F3870" i="2"/>
  <c r="F3869" i="2"/>
  <c r="F3868" i="2"/>
  <c r="F3867" i="2"/>
  <c r="F3866" i="2"/>
  <c r="F3865" i="2"/>
  <c r="F3863" i="2"/>
  <c r="F3861" i="2"/>
  <c r="F3860" i="2"/>
  <c r="F3859" i="2"/>
  <c r="F3858" i="2"/>
  <c r="F3857" i="2"/>
  <c r="F3856" i="2"/>
  <c r="F3855" i="2"/>
  <c r="F3854" i="2"/>
  <c r="F3853" i="2"/>
  <c r="F3852" i="2"/>
  <c r="F3851" i="2"/>
  <c r="F3849" i="2"/>
  <c r="F3848" i="2"/>
  <c r="F3847" i="2"/>
  <c r="F3846" i="2"/>
  <c r="F3835" i="2"/>
  <c r="F3829" i="2"/>
  <c r="F3827" i="2"/>
  <c r="F3824" i="2"/>
  <c r="F3819" i="2"/>
  <c r="F3818" i="2"/>
  <c r="F3816" i="2"/>
  <c r="F3815" i="2"/>
  <c r="F3814" i="2"/>
  <c r="F3813" i="2"/>
  <c r="F3812" i="2"/>
  <c r="F3811" i="2"/>
  <c r="F3810" i="2"/>
  <c r="F3809" i="2"/>
  <c r="F3807" i="2"/>
  <c r="F3806" i="2"/>
  <c r="F3805" i="2"/>
  <c r="F3804" i="2"/>
  <c r="F3787" i="2"/>
  <c r="F3786" i="2"/>
  <c r="F3785" i="2"/>
  <c r="F3784" i="2"/>
  <c r="F3783" i="2"/>
  <c r="F3782" i="2"/>
  <c r="F3781" i="2"/>
  <c r="F3779" i="2"/>
  <c r="F3778" i="2"/>
  <c r="F3767" i="2"/>
  <c r="F3760" i="2"/>
  <c r="F3759" i="2"/>
  <c r="F3750" i="2"/>
  <c r="F3749" i="2"/>
  <c r="F3748" i="2"/>
  <c r="F3737" i="2"/>
  <c r="F3715" i="2"/>
  <c r="F3702" i="2"/>
  <c r="F3701" i="2"/>
  <c r="F3700" i="2"/>
  <c r="F3699" i="2"/>
  <c r="F3697" i="2"/>
  <c r="F3696" i="2"/>
  <c r="F3695" i="2"/>
  <c r="F3694" i="2"/>
  <c r="F3693" i="2"/>
  <c r="F3692" i="2"/>
  <c r="F3691" i="2"/>
  <c r="F3689" i="2"/>
  <c r="F3688" i="2"/>
  <c r="F3687" i="2"/>
  <c r="F3686" i="2"/>
  <c r="F3675" i="2"/>
  <c r="F3662" i="2"/>
  <c r="F3645" i="2"/>
  <c r="F3644" i="2"/>
  <c r="F3642" i="2"/>
  <c r="F3641" i="2"/>
  <c r="F3640" i="2"/>
  <c r="F3639" i="2"/>
  <c r="F3638" i="2"/>
  <c r="F3637" i="2"/>
  <c r="F3634" i="2"/>
  <c r="F3633" i="2"/>
  <c r="F3632" i="2"/>
  <c r="F3631" i="2"/>
  <c r="F3619" i="2"/>
  <c r="F3617" i="2"/>
  <c r="F3616" i="2"/>
  <c r="F3606" i="2"/>
  <c r="F3603" i="2"/>
  <c r="F3601" i="2"/>
  <c r="F3598" i="2"/>
  <c r="F3595" i="2"/>
  <c r="F3594" i="2"/>
  <c r="F3593" i="2"/>
  <c r="F3592" i="2"/>
  <c r="F3591" i="2"/>
  <c r="F3590" i="2"/>
  <c r="F3589" i="2"/>
  <c r="F3588" i="2"/>
  <c r="F3587" i="2"/>
  <c r="F3584" i="2"/>
  <c r="F3583" i="2"/>
  <c r="F3582" i="2"/>
  <c r="F3581" i="2"/>
  <c r="F3579" i="2"/>
  <c r="F3578" i="2"/>
  <c r="F3577" i="2"/>
  <c r="F3576" i="2"/>
  <c r="F3574" i="2"/>
  <c r="F3573" i="2"/>
  <c r="F3572" i="2"/>
  <c r="F3571" i="2"/>
  <c r="F3570" i="2"/>
  <c r="F3569" i="2"/>
  <c r="F3568" i="2"/>
  <c r="F3567" i="2"/>
  <c r="F3566" i="2"/>
  <c r="F3565" i="2"/>
  <c r="F3564" i="2"/>
  <c r="F3562" i="2"/>
  <c r="F3561" i="2"/>
  <c r="F3560" i="2"/>
  <c r="F3559" i="2"/>
  <c r="F3548" i="2"/>
  <c r="F3545" i="2"/>
  <c r="F3542" i="2"/>
  <c r="F3539" i="2"/>
  <c r="F3538" i="2"/>
  <c r="F3537" i="2"/>
  <c r="F3536" i="2"/>
  <c r="F3533" i="2"/>
  <c r="F3532" i="2"/>
  <c r="F3531" i="2"/>
  <c r="F3530" i="2"/>
  <c r="F3529" i="2"/>
  <c r="F3528" i="2"/>
  <c r="F3527" i="2"/>
  <c r="F3526" i="2"/>
  <c r="F3524" i="2"/>
  <c r="F3522" i="2"/>
  <c r="F3521" i="2"/>
  <c r="F3520" i="2"/>
  <c r="F3519" i="2"/>
  <c r="F3518" i="2"/>
  <c r="F3517" i="2"/>
  <c r="F3516" i="2"/>
  <c r="F3515" i="2"/>
  <c r="F3514" i="2"/>
  <c r="F3513" i="2"/>
  <c r="F3512" i="2"/>
  <c r="F3511" i="2"/>
  <c r="F3509" i="2"/>
  <c r="F3508" i="2"/>
  <c r="F3507" i="2"/>
  <c r="F3506" i="2"/>
  <c r="F3495" i="2"/>
  <c r="F3490" i="2"/>
  <c r="F3487" i="2"/>
  <c r="F3486" i="2"/>
  <c r="F3483" i="2"/>
  <c r="F3482" i="2"/>
  <c r="F3481" i="2"/>
  <c r="F3480" i="2"/>
  <c r="F3479" i="2"/>
  <c r="F3477" i="2"/>
  <c r="F3476" i="2"/>
  <c r="F3475" i="2"/>
  <c r="F3474" i="2"/>
  <c r="F3463" i="2"/>
  <c r="F3458" i="2"/>
  <c r="F3455" i="2"/>
  <c r="F3454" i="2"/>
  <c r="F3453" i="2"/>
  <c r="F3452" i="2"/>
  <c r="F3451" i="2"/>
  <c r="F3450" i="2"/>
  <c r="F3449" i="2"/>
  <c r="F3448" i="2"/>
  <c r="F3447" i="2"/>
  <c r="F3445" i="2"/>
  <c r="F3444" i="2"/>
  <c r="F3443" i="2"/>
  <c r="F3442" i="2"/>
  <c r="F3431" i="2"/>
  <c r="F3428" i="2"/>
  <c r="F3425" i="2"/>
  <c r="F3424" i="2"/>
  <c r="F3423" i="2"/>
  <c r="F3422" i="2"/>
  <c r="F3421" i="2"/>
  <c r="F3420" i="2"/>
  <c r="F3419" i="2"/>
  <c r="F3418" i="2"/>
  <c r="F3417" i="2"/>
  <c r="F3415" i="2"/>
  <c r="F3414" i="2"/>
  <c r="F3413" i="2"/>
  <c r="F3412" i="2"/>
  <c r="F3401" i="2"/>
  <c r="F3396" i="2"/>
  <c r="F3393" i="2"/>
  <c r="F3392" i="2"/>
  <c r="F3391" i="2"/>
  <c r="F3390" i="2"/>
  <c r="F3389" i="2"/>
  <c r="F3388" i="2"/>
  <c r="F3387" i="2"/>
  <c r="F3386" i="2"/>
  <c r="F3385" i="2"/>
  <c r="F3384" i="2"/>
  <c r="F3382" i="2"/>
  <c r="F3381" i="2"/>
  <c r="F3380" i="2"/>
  <c r="F3379" i="2"/>
  <c r="F3368" i="2"/>
  <c r="F3363" i="2"/>
  <c r="F3362" i="2"/>
  <c r="F3359" i="2"/>
  <c r="F3358" i="2"/>
  <c r="F3357" i="2"/>
  <c r="F3356" i="2"/>
  <c r="F3354" i="2"/>
  <c r="F3353" i="2"/>
  <c r="F3352" i="2"/>
  <c r="F3351" i="2"/>
  <c r="F3350" i="2"/>
  <c r="F3348" i="2"/>
  <c r="F3347" i="2"/>
  <c r="F3346" i="2"/>
  <c r="F3345" i="2"/>
  <c r="F3334" i="2"/>
  <c r="F3328" i="2"/>
  <c r="F3325" i="2"/>
  <c r="F3324" i="2"/>
  <c r="F3323" i="2"/>
  <c r="F3322" i="2"/>
  <c r="F3321" i="2"/>
  <c r="F3320" i="2"/>
  <c r="F3319" i="2"/>
  <c r="F3318" i="2"/>
  <c r="F3316" i="2"/>
  <c r="F3315" i="2"/>
  <c r="F3314" i="2"/>
  <c r="F3313" i="2"/>
  <c r="F3302" i="2"/>
  <c r="F3297" i="2"/>
  <c r="F3294" i="2"/>
  <c r="F3293" i="2"/>
  <c r="F3292" i="2"/>
  <c r="F3290" i="2"/>
  <c r="F3289" i="2"/>
  <c r="F3288" i="2"/>
  <c r="F3287" i="2"/>
  <c r="F3286" i="2"/>
  <c r="F3285" i="2"/>
  <c r="F3284" i="2"/>
  <c r="F3282" i="2"/>
  <c r="F3281" i="2"/>
  <c r="F3280" i="2"/>
  <c r="F3279" i="2"/>
  <c r="F3268" i="2"/>
  <c r="F3263" i="2"/>
  <c r="F3260" i="2"/>
  <c r="F3257" i="2"/>
  <c r="F3256" i="2"/>
  <c r="F3255" i="2"/>
  <c r="F3254" i="2"/>
  <c r="F3253" i="2"/>
  <c r="F3252" i="2"/>
  <c r="F3251" i="2"/>
  <c r="F3250" i="2"/>
  <c r="F3249" i="2"/>
  <c r="F3248" i="2"/>
  <c r="F3247" i="2"/>
  <c r="F3245" i="2"/>
  <c r="F3244" i="2"/>
  <c r="F3243" i="2"/>
  <c r="F3242" i="2"/>
  <c r="F3231" i="2"/>
  <c r="F3226" i="2"/>
  <c r="F3223" i="2"/>
  <c r="F3222" i="2"/>
  <c r="F3221" i="2"/>
  <c r="F3220" i="2"/>
  <c r="F3219" i="2"/>
  <c r="F3217" i="2"/>
  <c r="F3216" i="2"/>
  <c r="F3215" i="2"/>
  <c r="F3214" i="2"/>
  <c r="F3213" i="2"/>
  <c r="F3211" i="2"/>
  <c r="F3210" i="2"/>
  <c r="F3209" i="2"/>
  <c r="F3208" i="2"/>
  <c r="F3197" i="2"/>
  <c r="F3195" i="2"/>
  <c r="F3191" i="2"/>
  <c r="F3186" i="2"/>
  <c r="F3185" i="2"/>
  <c r="F3184" i="2"/>
  <c r="F3183" i="2"/>
  <c r="F3182" i="2"/>
  <c r="F3181" i="2"/>
  <c r="F3180" i="2"/>
  <c r="F3179" i="2"/>
  <c r="F3178" i="2"/>
  <c r="F3177" i="2"/>
  <c r="F3175" i="2"/>
  <c r="F3174" i="2"/>
  <c r="F3173" i="2"/>
  <c r="F3172" i="2"/>
  <c r="F3161" i="2"/>
  <c r="F3154" i="2"/>
  <c r="F3146" i="2"/>
  <c r="F3145" i="2"/>
  <c r="F3144" i="2"/>
  <c r="F3143" i="2"/>
  <c r="F3142" i="2"/>
  <c r="F3141" i="2"/>
  <c r="F3140" i="2"/>
  <c r="F3139" i="2"/>
  <c r="F3138" i="2"/>
  <c r="F3137" i="2"/>
  <c r="F3136" i="2"/>
  <c r="F3135" i="2"/>
  <c r="F3133" i="2"/>
  <c r="F3132" i="2"/>
  <c r="F3131" i="2"/>
  <c r="F3130" i="2"/>
  <c r="F3119" i="2"/>
  <c r="F3116" i="2"/>
  <c r="F3114" i="2"/>
  <c r="F3111" i="2"/>
  <c r="F3109" i="2"/>
  <c r="F3108" i="2"/>
  <c r="F3107" i="2"/>
  <c r="F3106" i="2"/>
  <c r="F3105" i="2"/>
  <c r="F3104" i="2"/>
  <c r="F3103" i="2"/>
  <c r="F3102" i="2"/>
  <c r="F3101" i="2"/>
  <c r="F3100" i="2"/>
  <c r="F3099" i="2"/>
  <c r="F3098" i="2"/>
  <c r="F3097" i="2"/>
  <c r="F3095" i="2"/>
  <c r="F3094" i="2"/>
  <c r="F3093" i="2"/>
  <c r="F3092" i="2"/>
  <c r="F3081" i="2"/>
  <c r="F3078" i="2"/>
  <c r="F3075" i="2"/>
  <c r="F3073" i="2"/>
  <c r="F3072" i="2"/>
  <c r="F3071" i="2"/>
  <c r="F3070" i="2"/>
  <c r="F3069" i="2"/>
  <c r="F3068" i="2"/>
  <c r="F3067" i="2"/>
  <c r="F3066" i="2"/>
  <c r="F3065" i="2"/>
  <c r="F3064" i="2"/>
  <c r="F3063" i="2"/>
  <c r="F3061" i="2"/>
  <c r="F3060" i="2"/>
  <c r="F3059" i="2"/>
  <c r="F3058" i="2"/>
  <c r="F3047" i="2"/>
  <c r="F3039" i="2"/>
  <c r="F3038" i="2"/>
  <c r="F3037" i="2"/>
  <c r="F3036" i="2"/>
  <c r="F3034" i="2"/>
  <c r="F3033" i="2"/>
  <c r="F3032" i="2"/>
  <c r="F3031" i="2"/>
  <c r="F3030" i="2"/>
  <c r="F3029" i="2"/>
  <c r="F3027" i="2"/>
  <c r="F3026" i="2"/>
  <c r="F3025" i="2"/>
  <c r="F3024" i="2"/>
  <c r="F3013" i="2"/>
  <c r="F3008" i="2"/>
  <c r="F3005" i="2"/>
  <c r="F3003" i="2"/>
  <c r="F3002" i="2"/>
  <c r="F3001" i="2"/>
  <c r="F3000" i="2"/>
  <c r="F2999" i="2"/>
  <c r="F2998" i="2"/>
  <c r="F2997" i="2"/>
  <c r="F2996" i="2"/>
  <c r="F2994" i="2"/>
  <c r="F2993" i="2"/>
  <c r="F2992" i="2"/>
  <c r="F2991" i="2"/>
  <c r="F2980" i="2"/>
  <c r="F2975" i="2"/>
  <c r="F2971" i="2"/>
  <c r="F2970" i="2"/>
  <c r="F2969" i="2"/>
  <c r="F2968" i="2"/>
  <c r="F2967" i="2"/>
  <c r="F2966" i="2"/>
  <c r="F2965" i="2"/>
  <c r="F2963" i="2"/>
  <c r="F2962" i="2"/>
  <c r="F2961" i="2"/>
  <c r="F2960" i="2"/>
  <c r="F2949" i="2"/>
  <c r="F2944" i="2"/>
  <c r="F2942" i="2"/>
  <c r="F2940" i="2"/>
  <c r="F2939" i="2"/>
  <c r="F2936" i="2"/>
  <c r="F2935" i="2"/>
  <c r="F2934" i="2"/>
  <c r="F2933" i="2"/>
  <c r="F2932" i="2"/>
  <c r="F2931" i="2"/>
  <c r="F2930" i="2"/>
  <c r="F2929" i="2"/>
  <c r="F2928" i="2"/>
  <c r="F2927" i="2"/>
  <c r="F2925" i="2"/>
  <c r="F2924" i="2"/>
  <c r="F2923" i="2"/>
  <c r="F2922" i="2"/>
  <c r="F2911" i="2"/>
  <c r="F2906" i="2"/>
  <c r="F2903" i="2"/>
  <c r="F2902" i="2"/>
  <c r="F2901" i="2"/>
  <c r="F2900" i="2"/>
  <c r="F2899" i="2"/>
  <c r="F2898" i="2"/>
  <c r="F2897" i="2"/>
  <c r="F2896" i="2"/>
  <c r="F2895" i="2"/>
  <c r="F2894" i="2"/>
  <c r="F2892" i="2"/>
  <c r="F2891" i="2"/>
  <c r="F2890" i="2"/>
  <c r="F2889" i="2"/>
  <c r="F2878" i="2"/>
  <c r="F2873" i="2"/>
  <c r="F2870" i="2"/>
  <c r="F2869" i="2"/>
  <c r="F2868" i="2"/>
  <c r="F2867" i="2"/>
  <c r="F2866" i="2"/>
  <c r="F2865" i="2"/>
  <c r="F2864" i="2"/>
  <c r="F2863" i="2"/>
  <c r="F2862" i="2"/>
  <c r="F2860" i="2"/>
  <c r="F2859" i="2"/>
  <c r="F2858" i="2"/>
  <c r="F2857" i="2"/>
  <c r="F2841" i="2"/>
  <c r="F2840" i="2"/>
  <c r="F2837" i="2"/>
  <c r="F2836" i="2"/>
  <c r="F2834" i="2"/>
  <c r="F2833" i="2"/>
  <c r="F2832" i="2"/>
  <c r="F2831" i="2"/>
  <c r="F2830" i="2"/>
  <c r="F2829" i="2"/>
  <c r="F2827" i="2"/>
  <c r="F2826" i="2"/>
  <c r="F2825" i="2"/>
  <c r="F2824" i="2"/>
  <c r="F2813" i="2"/>
  <c r="F2808" i="2"/>
  <c r="F2805" i="2"/>
  <c r="F2804" i="2"/>
  <c r="F2803" i="2"/>
  <c r="F2802" i="2"/>
  <c r="F2801" i="2"/>
  <c r="F2800" i="2"/>
  <c r="F2799" i="2"/>
  <c r="F2798" i="2"/>
  <c r="F2797" i="2"/>
  <c r="F2796" i="2"/>
  <c r="F2795" i="2"/>
  <c r="F2793" i="2"/>
  <c r="F2792" i="2"/>
  <c r="F2791" i="2"/>
  <c r="F2790" i="2"/>
  <c r="F2779" i="2"/>
  <c r="F2771" i="2"/>
  <c r="F2770" i="2"/>
  <c r="F2769" i="2"/>
  <c r="F2768" i="2"/>
  <c r="F2767" i="2"/>
  <c r="F2766" i="2"/>
  <c r="F2765" i="2"/>
  <c r="F2764" i="2"/>
  <c r="F2763" i="2"/>
  <c r="F2761" i="2"/>
  <c r="F2760" i="2"/>
  <c r="F2759" i="2"/>
  <c r="F2758" i="2"/>
  <c r="F2740" i="2"/>
  <c r="F2739" i="2"/>
  <c r="F2738" i="2"/>
  <c r="F2737" i="2"/>
  <c r="F2736" i="2"/>
  <c r="F2735" i="2"/>
  <c r="F2734" i="2"/>
  <c r="F2733" i="2"/>
  <c r="F2732" i="2"/>
  <c r="F2731" i="2"/>
  <c r="F2729" i="2"/>
  <c r="F2728" i="2"/>
  <c r="F2727" i="2"/>
  <c r="F2726" i="2"/>
  <c r="F2715" i="2"/>
  <c r="F2710" i="2"/>
  <c r="F2708" i="2"/>
  <c r="F2705" i="2"/>
  <c r="F2702" i="2"/>
  <c r="F2701" i="2"/>
  <c r="F2699" i="2"/>
  <c r="F2698" i="2"/>
  <c r="F2697" i="2"/>
  <c r="F2696" i="2"/>
  <c r="F2695" i="2"/>
  <c r="F2694" i="2"/>
  <c r="F2693" i="2"/>
  <c r="F2691" i="2"/>
  <c r="F2690" i="2"/>
  <c r="F2689" i="2"/>
  <c r="F2688" i="2"/>
  <c r="F2677" i="2"/>
  <c r="F2672" i="2"/>
  <c r="F2670" i="2"/>
  <c r="F2666" i="2"/>
  <c r="F2664" i="2"/>
  <c r="F2663" i="2"/>
  <c r="F2662" i="2"/>
  <c r="F2661" i="2"/>
  <c r="F2660" i="2"/>
  <c r="F2659" i="2"/>
  <c r="F2658" i="2"/>
  <c r="F2657" i="2"/>
  <c r="F2656" i="2"/>
  <c r="F2655" i="2"/>
  <c r="F2654" i="2"/>
  <c r="F2652" i="2"/>
  <c r="F2651" i="2"/>
  <c r="F2650" i="2"/>
  <c r="F2649" i="2"/>
  <c r="F2638" i="2"/>
  <c r="F2633" i="2"/>
  <c r="F2631" i="2"/>
  <c r="F2629" i="2"/>
  <c r="F2625" i="2"/>
  <c r="F2623" i="2"/>
  <c r="F2622" i="2"/>
  <c r="F2621" i="2"/>
  <c r="F2619" i="2"/>
  <c r="F2618" i="2"/>
  <c r="F2617" i="2"/>
  <c r="F2616" i="2"/>
  <c r="F2615" i="2"/>
  <c r="F2614" i="2"/>
  <c r="F2613" i="2"/>
  <c r="F2612" i="2"/>
  <c r="F2610" i="2"/>
  <c r="F2609" i="2"/>
  <c r="F2608" i="2"/>
  <c r="F2607" i="2"/>
  <c r="F2596" i="2"/>
  <c r="F2591" i="2"/>
  <c r="F2587" i="2"/>
  <c r="F2586" i="2"/>
  <c r="F2584" i="2"/>
  <c r="F2583" i="2"/>
  <c r="F2582" i="2"/>
  <c r="F2581" i="2"/>
  <c r="F2580" i="2"/>
  <c r="F2579" i="2"/>
  <c r="F2577" i="2"/>
  <c r="F2576" i="2"/>
  <c r="F2575" i="2"/>
  <c r="F2574" i="2"/>
  <c r="F2563" i="2"/>
  <c r="F2558" i="2"/>
  <c r="F2557" i="2"/>
  <c r="F2556" i="2"/>
  <c r="F2554" i="2"/>
  <c r="F2553" i="2"/>
  <c r="F2552" i="2"/>
  <c r="F2551" i="2"/>
  <c r="F2550" i="2"/>
  <c r="F2549" i="2"/>
  <c r="F2547" i="2"/>
  <c r="F2546" i="2"/>
  <c r="F2545" i="2"/>
  <c r="F2544" i="2"/>
  <c r="F2533" i="2"/>
  <c r="F2528" i="2"/>
  <c r="F2525" i="2"/>
  <c r="F2524" i="2"/>
  <c r="F2523" i="2"/>
  <c r="F2522" i="2"/>
  <c r="F2521" i="2"/>
  <c r="F2520" i="2"/>
  <c r="F2519" i="2"/>
  <c r="F2518" i="2"/>
  <c r="F2517" i="2"/>
  <c r="F2516" i="2"/>
  <c r="F2514" i="2"/>
  <c r="F2513" i="2"/>
  <c r="F2512" i="2"/>
  <c r="F2511" i="2"/>
  <c r="F2500" i="2"/>
  <c r="F2495" i="2"/>
  <c r="F2491" i="2"/>
  <c r="F2490" i="2"/>
  <c r="F2488" i="2"/>
  <c r="F2487" i="2"/>
  <c r="F2486" i="2"/>
  <c r="F2485" i="2"/>
  <c r="F2484" i="2"/>
  <c r="F2483" i="2"/>
  <c r="F2481" i="2"/>
  <c r="F2480" i="2"/>
  <c r="F2479" i="2"/>
  <c r="F2478" i="2"/>
  <c r="F2467" i="2"/>
  <c r="F2462" i="2"/>
  <c r="F2461" i="2"/>
  <c r="F2457" i="2"/>
  <c r="F2456" i="2"/>
  <c r="F2454" i="2"/>
  <c r="F2453" i="2"/>
  <c r="F2452" i="2"/>
  <c r="F2451" i="2"/>
  <c r="F2450" i="2"/>
  <c r="F2449" i="2"/>
  <c r="F2448" i="2"/>
  <c r="F2446" i="2"/>
  <c r="F2445" i="2"/>
  <c r="F2444" i="2"/>
  <c r="F2443" i="2"/>
  <c r="F2429" i="2"/>
  <c r="F2426" i="2"/>
  <c r="F2425" i="2"/>
  <c r="F2424" i="2"/>
  <c r="F2423" i="2"/>
  <c r="F2422" i="2"/>
  <c r="F2421" i="2"/>
  <c r="F2420" i="2"/>
  <c r="F2418" i="2"/>
  <c r="F2417" i="2"/>
  <c r="F2416" i="2"/>
  <c r="F2415" i="2"/>
  <c r="F2404" i="2"/>
  <c r="F2399" i="2"/>
  <c r="F2395" i="2"/>
  <c r="F2394" i="2"/>
  <c r="F2393" i="2"/>
  <c r="F2391" i="2"/>
  <c r="F2390" i="2"/>
  <c r="F2389" i="2"/>
  <c r="F2388" i="2"/>
  <c r="F2387" i="2"/>
  <c r="F2386" i="2"/>
  <c r="F2385" i="2"/>
  <c r="F2383" i="2"/>
  <c r="F2382" i="2"/>
  <c r="F2381" i="2"/>
  <c r="F2380" i="2"/>
  <c r="F2365" i="2"/>
  <c r="F2362" i="2"/>
  <c r="F2359" i="2"/>
  <c r="F2358" i="2"/>
  <c r="F2355" i="2"/>
  <c r="F2354" i="2"/>
  <c r="F2352" i="2"/>
  <c r="F2351" i="2"/>
  <c r="F2349" i="2"/>
  <c r="F2348" i="2"/>
  <c r="F2347" i="2"/>
  <c r="F2346" i="2"/>
  <c r="F2345" i="2"/>
  <c r="F2344" i="2"/>
  <c r="F2343" i="2"/>
  <c r="F2341" i="2"/>
  <c r="F2340" i="2"/>
  <c r="F2339" i="2"/>
  <c r="F2338" i="2"/>
  <c r="F2327" i="2"/>
  <c r="F2322" i="2"/>
  <c r="F2319" i="2"/>
  <c r="F2317" i="2"/>
  <c r="F2310" i="2"/>
  <c r="F2309" i="2"/>
  <c r="F2308" i="2"/>
  <c r="F2306" i="2"/>
  <c r="F2305" i="2"/>
  <c r="F2304" i="2"/>
  <c r="F2303" i="2"/>
  <c r="F2302" i="2"/>
  <c r="F2301" i="2"/>
  <c r="F2299" i="2"/>
  <c r="F2298" i="2"/>
  <c r="F2297" i="2"/>
  <c r="F2296" i="2"/>
  <c r="F2285" i="2"/>
  <c r="F2279" i="2"/>
  <c r="F2277" i="2"/>
  <c r="F2272" i="2"/>
  <c r="F2271" i="2"/>
  <c r="F2270" i="2"/>
  <c r="F2268" i="2"/>
  <c r="F2267" i="2"/>
  <c r="F2266" i="2"/>
  <c r="F2265" i="2"/>
  <c r="F2264" i="2"/>
  <c r="F2263" i="2"/>
  <c r="F2262" i="2"/>
  <c r="F2260" i="2"/>
  <c r="F2259" i="2"/>
  <c r="F2258" i="2"/>
  <c r="F2257" i="2"/>
  <c r="F2246" i="2"/>
  <c r="F2241" i="2"/>
  <c r="F2238" i="2"/>
  <c r="F2235" i="2"/>
  <c r="F2232" i="2"/>
  <c r="F2230" i="2"/>
  <c r="F2228" i="2"/>
  <c r="F2227" i="2"/>
  <c r="F2226" i="2"/>
  <c r="F2225" i="2"/>
  <c r="F2224" i="2"/>
  <c r="F2222" i="2"/>
  <c r="F2221" i="2"/>
  <c r="F2220" i="2"/>
  <c r="F2219" i="2"/>
  <c r="F2218" i="2"/>
  <c r="F2217" i="2"/>
  <c r="F2215" i="2"/>
  <c r="F2214" i="2"/>
  <c r="F2213" i="2"/>
  <c r="F2212" i="2"/>
  <c r="F2201" i="2"/>
  <c r="F2195" i="2"/>
  <c r="F2192" i="2"/>
  <c r="F2190" i="2"/>
  <c r="F2186" i="2"/>
  <c r="F2185" i="2"/>
  <c r="F2182" i="2"/>
  <c r="F2180" i="2"/>
  <c r="F2178" i="2"/>
  <c r="F2177" i="2"/>
  <c r="F2176" i="2"/>
  <c r="F2175" i="2"/>
  <c r="F2174" i="2"/>
  <c r="F2172" i="2"/>
  <c r="F2171" i="2"/>
  <c r="F2170" i="2"/>
  <c r="F2169" i="2"/>
  <c r="F2168" i="2"/>
  <c r="F2167" i="2"/>
  <c r="F2164" i="2"/>
  <c r="F2163" i="2"/>
  <c r="F2162" i="2"/>
  <c r="F2161" i="2"/>
  <c r="F2150" i="2"/>
  <c r="F2145" i="2"/>
  <c r="F2142" i="2"/>
  <c r="F2139" i="2"/>
  <c r="F2136" i="2"/>
  <c r="F2134" i="2"/>
  <c r="F2133" i="2"/>
  <c r="F2132" i="2"/>
  <c r="F2131" i="2"/>
  <c r="F2129" i="2"/>
  <c r="F2128" i="2"/>
  <c r="F2127" i="2"/>
  <c r="F2126" i="2"/>
  <c r="F2125" i="2"/>
  <c r="F2124" i="2"/>
  <c r="F2121" i="2"/>
  <c r="F2120" i="2"/>
  <c r="F2119" i="2"/>
  <c r="F2118" i="2"/>
  <c r="F2107" i="2"/>
  <c r="F2102" i="2"/>
  <c r="F2099" i="2"/>
  <c r="F2098" i="2"/>
  <c r="F2097" i="2"/>
  <c r="F2095" i="2"/>
  <c r="F2094" i="2"/>
  <c r="F2093" i="2"/>
  <c r="F2092" i="2"/>
  <c r="F2091" i="2"/>
  <c r="F2090" i="2"/>
  <c r="F2089" i="2"/>
  <c r="F2087" i="2"/>
  <c r="F2086" i="2"/>
  <c r="F2085" i="2"/>
  <c r="F2084" i="2"/>
  <c r="F2070" i="2"/>
  <c r="F2067" i="2"/>
  <c r="F2066" i="2"/>
  <c r="F2065" i="2"/>
  <c r="F2064" i="2"/>
  <c r="F2063" i="2"/>
  <c r="F2062" i="2"/>
  <c r="F2061" i="2"/>
  <c r="F2060" i="2"/>
  <c r="F2058" i="2"/>
  <c r="F2057" i="2"/>
  <c r="F2056" i="2"/>
  <c r="F2055" i="2"/>
  <c r="F2044" i="2"/>
  <c r="F2039" i="2"/>
  <c r="F2038" i="2"/>
  <c r="F2035" i="2"/>
  <c r="F2033" i="2"/>
  <c r="F2032" i="2"/>
  <c r="F2031" i="2"/>
  <c r="F2029" i="2"/>
  <c r="F2028" i="2"/>
  <c r="F2027" i="2"/>
  <c r="F2026" i="2"/>
  <c r="F2025" i="2"/>
  <c r="F2024" i="2"/>
  <c r="F2023" i="2"/>
  <c r="F2021" i="2"/>
  <c r="F2020" i="2"/>
  <c r="F2019" i="2"/>
  <c r="F2018" i="2"/>
  <c r="F2007" i="2"/>
  <c r="F2002" i="2"/>
  <c r="F2001" i="2"/>
  <c r="F1998" i="2"/>
  <c r="F1997" i="2"/>
  <c r="F1996" i="2"/>
  <c r="F1995" i="2"/>
  <c r="F1994" i="2"/>
  <c r="F1993" i="2"/>
  <c r="F1992" i="2"/>
  <c r="F1991" i="2"/>
  <c r="F1990" i="2"/>
  <c r="F1988" i="2"/>
  <c r="F1987" i="2"/>
  <c r="F1986" i="2"/>
  <c r="F1985" i="2"/>
  <c r="F1974" i="2"/>
  <c r="F1969" i="2"/>
  <c r="F1967" i="2"/>
  <c r="F1964" i="2"/>
  <c r="F1962" i="2"/>
  <c r="F1961" i="2"/>
  <c r="F1960" i="2"/>
  <c r="F1959" i="2"/>
  <c r="F1958" i="2"/>
  <c r="F1957" i="2"/>
  <c r="F1956" i="2"/>
  <c r="F1955" i="2"/>
  <c r="F1954" i="2"/>
  <c r="F1953" i="2"/>
  <c r="F1951" i="2"/>
  <c r="F1950" i="2"/>
  <c r="F1949" i="2"/>
  <c r="F1948" i="2"/>
  <c r="F1937" i="2"/>
  <c r="F1934" i="2"/>
  <c r="F1932" i="2"/>
  <c r="F1931" i="2"/>
  <c r="F1930" i="2"/>
  <c r="F1929" i="2"/>
  <c r="F1928" i="2"/>
  <c r="F1927" i="2"/>
  <c r="F1926" i="2"/>
  <c r="F1924" i="2"/>
  <c r="F1923" i="2"/>
  <c r="F1922" i="2"/>
  <c r="F1921" i="2"/>
  <c r="F1910" i="2"/>
  <c r="F1908" i="2"/>
  <c r="F1905" i="2"/>
  <c r="F1903" i="2"/>
  <c r="F1900" i="2"/>
  <c r="F1899" i="2"/>
  <c r="F1897" i="2"/>
  <c r="F1896" i="2"/>
  <c r="F1895" i="2"/>
  <c r="F1894" i="2"/>
  <c r="F1893" i="2"/>
  <c r="F1892" i="2"/>
  <c r="F1891" i="2"/>
  <c r="F1889" i="2"/>
  <c r="F1888" i="2"/>
  <c r="F1887" i="2"/>
  <c r="F1886" i="2"/>
  <c r="F1875" i="2"/>
  <c r="F1872" i="2"/>
  <c r="F1867" i="2"/>
  <c r="F1866" i="2"/>
  <c r="F1864" i="2"/>
  <c r="F1863" i="2"/>
  <c r="F1862" i="2"/>
  <c r="F1861" i="2"/>
  <c r="F1860" i="2"/>
  <c r="F1859" i="2"/>
  <c r="F1858" i="2"/>
  <c r="F1856" i="2"/>
  <c r="F1855" i="2"/>
  <c r="F1854" i="2"/>
  <c r="F1853" i="2"/>
  <c r="F1842" i="2"/>
  <c r="F1839" i="2"/>
  <c r="F1836" i="2"/>
  <c r="F1833" i="2"/>
  <c r="F1831" i="2"/>
  <c r="F1830" i="2"/>
  <c r="F1827" i="2"/>
  <c r="F1825" i="2"/>
  <c r="F1824" i="2"/>
  <c r="F1823" i="2"/>
  <c r="F1822" i="2"/>
  <c r="F1821" i="2"/>
  <c r="F1819" i="2"/>
  <c r="F1818" i="2"/>
  <c r="F1817" i="2"/>
  <c r="F1816" i="2"/>
  <c r="F1805" i="2"/>
  <c r="F1802" i="2"/>
  <c r="F1800" i="2"/>
  <c r="F1797" i="2"/>
  <c r="F1795" i="2"/>
  <c r="F1794" i="2"/>
  <c r="F1793" i="2"/>
  <c r="F1792" i="2"/>
  <c r="F1791" i="2"/>
  <c r="F1790" i="2"/>
  <c r="F1789" i="2"/>
  <c r="F1788" i="2"/>
  <c r="F1787" i="2"/>
  <c r="F1786" i="2"/>
  <c r="F1784" i="2"/>
  <c r="F1783" i="2"/>
  <c r="F1782" i="2"/>
  <c r="F1781" i="2"/>
  <c r="F1770" i="2"/>
  <c r="F1767" i="2"/>
  <c r="F1765" i="2"/>
  <c r="F1762" i="2"/>
  <c r="F1760" i="2"/>
  <c r="F1759" i="2"/>
  <c r="F1758" i="2"/>
  <c r="F1757" i="2"/>
  <c r="F1756" i="2"/>
  <c r="F1755" i="2"/>
  <c r="F1754" i="2"/>
  <c r="F1753" i="2"/>
  <c r="F1751" i="2"/>
  <c r="F1750" i="2"/>
  <c r="F1749" i="2"/>
  <c r="F1748" i="2"/>
  <c r="F1737" i="2"/>
  <c r="F1734" i="2"/>
  <c r="F1732" i="2"/>
  <c r="F1729" i="2"/>
  <c r="F1728" i="2"/>
  <c r="F1727" i="2"/>
  <c r="F1726" i="2"/>
  <c r="F1725" i="2"/>
  <c r="F1724" i="2"/>
  <c r="F1723" i="2"/>
  <c r="F1722" i="2"/>
  <c r="F1721" i="2"/>
  <c r="F1720" i="2"/>
  <c r="F1719" i="2"/>
  <c r="F1717" i="2"/>
  <c r="F1716" i="2"/>
  <c r="F1715" i="2"/>
  <c r="F1714" i="2"/>
  <c r="F1703" i="2"/>
  <c r="F1700" i="2"/>
  <c r="F1698" i="2"/>
  <c r="F1695" i="2"/>
  <c r="F1693" i="2"/>
  <c r="F1692" i="2"/>
  <c r="F1691" i="2"/>
  <c r="F1690" i="2"/>
  <c r="F1689" i="2"/>
  <c r="F1688" i="2"/>
  <c r="F1687" i="2"/>
  <c r="F1686" i="2"/>
  <c r="F1685" i="2"/>
  <c r="F1684" i="2"/>
  <c r="F1683" i="2"/>
  <c r="F1681" i="2"/>
  <c r="F1680" i="2"/>
  <c r="F1679" i="2"/>
  <c r="F1678" i="2"/>
  <c r="F1666" i="2"/>
  <c r="F1663" i="2"/>
  <c r="F1661" i="2"/>
  <c r="F1658" i="2"/>
  <c r="F1657" i="2"/>
  <c r="F1656" i="2"/>
  <c r="F1655" i="2"/>
  <c r="F1654" i="2"/>
  <c r="F1653" i="2"/>
  <c r="F1652" i="2"/>
  <c r="F1651" i="2"/>
  <c r="F1650" i="2"/>
  <c r="F1649" i="2"/>
  <c r="F1647" i="2"/>
  <c r="F1646" i="2"/>
  <c r="F1645" i="2"/>
  <c r="F1644" i="2"/>
  <c r="F1634" i="2"/>
  <c r="F1631" i="2"/>
  <c r="F1628" i="2"/>
  <c r="F1627" i="2"/>
  <c r="F1626" i="2"/>
  <c r="F1625" i="2"/>
  <c r="F1624" i="2"/>
  <c r="F1623" i="2"/>
  <c r="F1622" i="2"/>
  <c r="F1621" i="2"/>
  <c r="F1620" i="2"/>
  <c r="F1618" i="2"/>
  <c r="F1617" i="2"/>
  <c r="F1616" i="2"/>
  <c r="F1615" i="2"/>
  <c r="F1604" i="2"/>
  <c r="F1601" i="2"/>
  <c r="F1598" i="2"/>
  <c r="F1595" i="2"/>
  <c r="F1594" i="2"/>
  <c r="F1593" i="2"/>
  <c r="F1592" i="2"/>
  <c r="F1591" i="2"/>
  <c r="F1590" i="2"/>
  <c r="F1589" i="2"/>
  <c r="F1588" i="2"/>
  <c r="F1587" i="2"/>
  <c r="F1586" i="2"/>
  <c r="F1584" i="2"/>
  <c r="F1583" i="2"/>
  <c r="F1582" i="2"/>
  <c r="F1581" i="2"/>
  <c r="F1570" i="2"/>
  <c r="F1567" i="2"/>
  <c r="F1565" i="2"/>
  <c r="F1562" i="2"/>
  <c r="F1561" i="2"/>
  <c r="F1560" i="2"/>
  <c r="F1559" i="2"/>
  <c r="F1558" i="2"/>
  <c r="F1557" i="2"/>
  <c r="F1556" i="2"/>
  <c r="F1555" i="2"/>
  <c r="F1553" i="2"/>
  <c r="F1552" i="2"/>
  <c r="F1551" i="2"/>
  <c r="F1550" i="2"/>
  <c r="F1536" i="2"/>
  <c r="F1533" i="2"/>
  <c r="F1532" i="2"/>
  <c r="F1531" i="2"/>
  <c r="F1530" i="2"/>
  <c r="F1529" i="2"/>
  <c r="F1528" i="2"/>
  <c r="F1527" i="2"/>
  <c r="F1526" i="2"/>
  <c r="F1525" i="2"/>
  <c r="F1524" i="2"/>
  <c r="F1522" i="2"/>
  <c r="F1521" i="2"/>
  <c r="F1520" i="2"/>
  <c r="F1519" i="2"/>
  <c r="F1508" i="2"/>
  <c r="F1505" i="2"/>
  <c r="F1502" i="2"/>
  <c r="F1499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4" i="2"/>
  <c r="F1483" i="2"/>
  <c r="F1482" i="2"/>
  <c r="F1481" i="2"/>
  <c r="F1470" i="2"/>
  <c r="F1468" i="2"/>
  <c r="F1465" i="2"/>
  <c r="F1459" i="2"/>
  <c r="F1458" i="2"/>
  <c r="F1457" i="2"/>
  <c r="F1456" i="2"/>
  <c r="F1455" i="2"/>
  <c r="F1453" i="2"/>
  <c r="F1452" i="2"/>
  <c r="F1451" i="2"/>
  <c r="F1450" i="2"/>
  <c r="F1449" i="2"/>
  <c r="F1447" i="2"/>
  <c r="F1446" i="2"/>
  <c r="F1445" i="2"/>
  <c r="F1444" i="2"/>
  <c r="F1433" i="2"/>
  <c r="F1432" i="2"/>
  <c r="F1430" i="2"/>
  <c r="F1427" i="2"/>
  <c r="F1423" i="2"/>
  <c r="F1422" i="2"/>
  <c r="F1419" i="2"/>
  <c r="F1417" i="2"/>
  <c r="F1415" i="2"/>
  <c r="F1414" i="2"/>
  <c r="F1413" i="2"/>
  <c r="F1412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4" i="2"/>
  <c r="F1393" i="2"/>
  <c r="F1392" i="2"/>
  <c r="F1391" i="2"/>
  <c r="F1377" i="2"/>
  <c r="F1374" i="2"/>
  <c r="F1371" i="2"/>
  <c r="F1369" i="2"/>
  <c r="F1368" i="2"/>
  <c r="F1367" i="2"/>
  <c r="F1366" i="2"/>
  <c r="F1365" i="2"/>
  <c r="F1364" i="2"/>
  <c r="F1363" i="2"/>
  <c r="F1362" i="2"/>
  <c r="F1361" i="2"/>
  <c r="F1359" i="2"/>
  <c r="F1358" i="2"/>
  <c r="F1357" i="2"/>
  <c r="F1356" i="2"/>
  <c r="F1345" i="2"/>
  <c r="F1339" i="2"/>
  <c r="F1336" i="2"/>
  <c r="F1335" i="2"/>
  <c r="F1334" i="2"/>
  <c r="F1332" i="2"/>
  <c r="F1331" i="2"/>
  <c r="F1330" i="2"/>
  <c r="F1328" i="2"/>
  <c r="F1327" i="2"/>
  <c r="F1326" i="2"/>
  <c r="F1324" i="2"/>
  <c r="F1323" i="2"/>
  <c r="F1322" i="2"/>
  <c r="F1321" i="2"/>
  <c r="F1310" i="2"/>
  <c r="F1305" i="2"/>
  <c r="F1295" i="2"/>
  <c r="F1286" i="2"/>
  <c r="F1285" i="2"/>
  <c r="F1284" i="2"/>
  <c r="F1283" i="2"/>
  <c r="F1272" i="2"/>
  <c r="F1270" i="2"/>
  <c r="F1267" i="2"/>
  <c r="F1264" i="2"/>
  <c r="F1262" i="2"/>
  <c r="F1261" i="2"/>
  <c r="F1260" i="2"/>
  <c r="F1259" i="2"/>
  <c r="F1258" i="2"/>
  <c r="F1257" i="2"/>
  <c r="F1256" i="2"/>
  <c r="F1255" i="2"/>
  <c r="F1254" i="2"/>
  <c r="F1253" i="2"/>
  <c r="F1251" i="2"/>
  <c r="F1250" i="2"/>
  <c r="F1249" i="2"/>
  <c r="F1248" i="2"/>
  <c r="F1237" i="2"/>
  <c r="F1234" i="2"/>
  <c r="F1232" i="2"/>
  <c r="F1231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4" i="2"/>
  <c r="F1213" i="2"/>
  <c r="F1212" i="2"/>
  <c r="F1211" i="2"/>
  <c r="F1200" i="2"/>
  <c r="F1197" i="2"/>
  <c r="F1193" i="2"/>
  <c r="F1192" i="2"/>
  <c r="F1191" i="2"/>
  <c r="F1190" i="2"/>
  <c r="F1189" i="2"/>
  <c r="F1188" i="2"/>
  <c r="F1187" i="2"/>
  <c r="F1186" i="2"/>
  <c r="F1185" i="2"/>
  <c r="F1184" i="2"/>
  <c r="F1183" i="2"/>
  <c r="F1181" i="2"/>
  <c r="F1180" i="2"/>
  <c r="F1179" i="2"/>
  <c r="F1178" i="2"/>
  <c r="F1167" i="2"/>
  <c r="F1164" i="2"/>
  <c r="F1163" i="2"/>
  <c r="F1160" i="2"/>
  <c r="F1159" i="2"/>
  <c r="F1158" i="2"/>
  <c r="F1157" i="2"/>
  <c r="F1156" i="2"/>
  <c r="F1155" i="2"/>
  <c r="F1154" i="2"/>
  <c r="F1153" i="2"/>
  <c r="F1152" i="2"/>
  <c r="F1150" i="2"/>
  <c r="F1149" i="2"/>
  <c r="F1148" i="2"/>
  <c r="F1147" i="2"/>
  <c r="F1136" i="2"/>
  <c r="F1133" i="2"/>
  <c r="F1131" i="2"/>
  <c r="F1130" i="2"/>
  <c r="F1127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1" i="2"/>
  <c r="F1110" i="2"/>
  <c r="F1109" i="2"/>
  <c r="F1108" i="2"/>
  <c r="F1097" i="2"/>
  <c r="F1094" i="2"/>
  <c r="F1090" i="2"/>
  <c r="F1089" i="2"/>
  <c r="F1087" i="2"/>
  <c r="F1086" i="2"/>
  <c r="F1085" i="2"/>
  <c r="F1084" i="2"/>
  <c r="F1073" i="2"/>
  <c r="F1071" i="2"/>
  <c r="F1065" i="2"/>
  <c r="F1064" i="2"/>
  <c r="F1060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5" i="2"/>
  <c r="F1044" i="2"/>
  <c r="F1043" i="2"/>
  <c r="F1042" i="2"/>
  <c r="F1031" i="2"/>
  <c r="F1028" i="2"/>
  <c r="F1025" i="2"/>
  <c r="F1023" i="2"/>
  <c r="F1021" i="2"/>
  <c r="F1017" i="2"/>
  <c r="F1016" i="2"/>
  <c r="F1015" i="2"/>
  <c r="F1014" i="2"/>
  <c r="F1012" i="2"/>
  <c r="F1011" i="2"/>
  <c r="F1010" i="2"/>
  <c r="F1007" i="2"/>
  <c r="F1006" i="2"/>
  <c r="F1005" i="2"/>
  <c r="F1004" i="2"/>
  <c r="F1003" i="2"/>
  <c r="F1002" i="2"/>
  <c r="F1000" i="2"/>
  <c r="F998" i="2"/>
  <c r="F997" i="2"/>
  <c r="F996" i="2"/>
  <c r="F995" i="2"/>
  <c r="F994" i="2"/>
  <c r="F993" i="2"/>
  <c r="F992" i="2"/>
  <c r="F990" i="2"/>
  <c r="F989" i="2"/>
  <c r="F988" i="2"/>
  <c r="F987" i="2"/>
  <c r="F986" i="2"/>
  <c r="F985" i="2"/>
  <c r="F984" i="2"/>
  <c r="F982" i="2"/>
  <c r="F981" i="2"/>
  <c r="F980" i="2"/>
  <c r="F979" i="2"/>
  <c r="F968" i="2"/>
  <c r="F966" i="2"/>
  <c r="F965" i="2"/>
  <c r="F962" i="2"/>
  <c r="F959" i="2"/>
  <c r="F957" i="2"/>
  <c r="F955" i="2"/>
  <c r="F954" i="2"/>
  <c r="F953" i="2"/>
  <c r="F950" i="2"/>
  <c r="F947" i="2"/>
  <c r="F945" i="2"/>
  <c r="F943" i="2"/>
  <c r="F942" i="2"/>
  <c r="F941" i="2"/>
  <c r="F939" i="2"/>
  <c r="F938" i="2"/>
  <c r="F937" i="2"/>
  <c r="F936" i="2"/>
  <c r="F935" i="2"/>
  <c r="F934" i="2"/>
  <c r="F933" i="2"/>
  <c r="F932" i="2"/>
  <c r="F931" i="2"/>
  <c r="F930" i="2"/>
  <c r="F928" i="2"/>
  <c r="F927" i="2"/>
  <c r="F926" i="2"/>
  <c r="F925" i="2"/>
  <c r="F914" i="2"/>
  <c r="F911" i="2"/>
  <c r="F909" i="2"/>
  <c r="F906" i="2"/>
  <c r="F903" i="2"/>
  <c r="F902" i="2"/>
  <c r="F901" i="2"/>
  <c r="F900" i="2"/>
  <c r="F899" i="2"/>
  <c r="F898" i="2"/>
  <c r="F897" i="2"/>
  <c r="F896" i="2"/>
  <c r="F895" i="2"/>
  <c r="F894" i="2"/>
  <c r="F893" i="2"/>
  <c r="F891" i="2"/>
  <c r="F890" i="2"/>
  <c r="F889" i="2"/>
  <c r="F888" i="2"/>
  <c r="F877" i="2"/>
  <c r="F874" i="2"/>
  <c r="F871" i="2"/>
  <c r="F869" i="2"/>
  <c r="F868" i="2"/>
  <c r="F867" i="2"/>
  <c r="F864" i="2"/>
  <c r="F863" i="2"/>
  <c r="F862" i="2"/>
  <c r="F861" i="2"/>
  <c r="F860" i="2"/>
  <c r="F859" i="2"/>
  <c r="F858" i="2"/>
  <c r="F857" i="2"/>
  <c r="F856" i="2"/>
  <c r="F855" i="2"/>
  <c r="F854" i="2"/>
  <c r="F852" i="2"/>
  <c r="F851" i="2"/>
  <c r="F850" i="2"/>
  <c r="F849" i="2"/>
  <c r="F838" i="2"/>
  <c r="F835" i="2"/>
  <c r="F833" i="2"/>
  <c r="F829" i="2"/>
  <c r="F828" i="2"/>
  <c r="F827" i="2"/>
  <c r="F826" i="2"/>
  <c r="F823" i="2"/>
  <c r="F821" i="2"/>
  <c r="F820" i="2"/>
  <c r="F819" i="2"/>
  <c r="F818" i="2"/>
  <c r="F817" i="2"/>
  <c r="F816" i="2"/>
  <c r="F814" i="2"/>
  <c r="F813" i="2"/>
  <c r="F812" i="2"/>
  <c r="F811" i="2"/>
  <c r="F810" i="2"/>
  <c r="F809" i="2"/>
  <c r="F807" i="2"/>
  <c r="F805" i="2"/>
  <c r="F804" i="2"/>
  <c r="F803" i="2"/>
  <c r="F802" i="2"/>
  <c r="F801" i="2"/>
  <c r="F800" i="2"/>
  <c r="F799" i="2"/>
  <c r="F798" i="2"/>
  <c r="F797" i="2"/>
  <c r="F796" i="2"/>
  <c r="F795" i="2"/>
  <c r="F792" i="2"/>
  <c r="F791" i="2"/>
  <c r="F790" i="2"/>
  <c r="F789" i="2"/>
  <c r="F778" i="2"/>
  <c r="F775" i="2"/>
  <c r="F773" i="2"/>
  <c r="F772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5" i="2"/>
  <c r="F754" i="2"/>
  <c r="F753" i="2"/>
  <c r="F752" i="2"/>
  <c r="F741" i="2"/>
  <c r="F738" i="2"/>
  <c r="F736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19" i="2"/>
  <c r="F718" i="2"/>
  <c r="F717" i="2"/>
  <c r="F716" i="2"/>
  <c r="F705" i="2"/>
  <c r="F703" i="2"/>
  <c r="F700" i="2"/>
  <c r="F698" i="2"/>
  <c r="F697" i="2"/>
  <c r="F696" i="2"/>
  <c r="F693" i="2"/>
  <c r="F692" i="2"/>
  <c r="F691" i="2"/>
  <c r="F690" i="2"/>
  <c r="F689" i="2"/>
  <c r="F688" i="2"/>
  <c r="F687" i="2"/>
  <c r="F686" i="2"/>
  <c r="F684" i="2"/>
  <c r="F683" i="2"/>
  <c r="F681" i="2"/>
  <c r="F680" i="2"/>
  <c r="F679" i="2"/>
  <c r="F678" i="2"/>
  <c r="F667" i="2"/>
  <c r="F665" i="2"/>
  <c r="F662" i="2"/>
  <c r="F660" i="2"/>
  <c r="F658" i="2"/>
  <c r="F655" i="2"/>
  <c r="F653" i="2"/>
  <c r="F652" i="2"/>
  <c r="F651" i="2"/>
  <c r="F650" i="2"/>
  <c r="F649" i="2"/>
  <c r="F648" i="2"/>
  <c r="F647" i="2"/>
  <c r="F646" i="2"/>
  <c r="F645" i="2"/>
  <c r="F643" i="2"/>
  <c r="F642" i="2"/>
  <c r="F641" i="2"/>
  <c r="F640" i="2"/>
  <c r="F629" i="2"/>
  <c r="F624" i="2"/>
  <c r="F622" i="2"/>
  <c r="F621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4" i="2"/>
  <c r="F603" i="2"/>
  <c r="F602" i="2"/>
  <c r="F601" i="2"/>
  <c r="F590" i="2"/>
  <c r="F585" i="2"/>
  <c r="F583" i="2"/>
  <c r="F582" i="2"/>
  <c r="F581" i="2"/>
  <c r="F580" i="2"/>
  <c r="F579" i="2"/>
  <c r="F578" i="2"/>
  <c r="F577" i="2"/>
  <c r="F576" i="2"/>
  <c r="F575" i="2"/>
  <c r="F573" i="2"/>
  <c r="F572" i="2"/>
  <c r="F571" i="2"/>
  <c r="F560" i="2"/>
  <c r="F557" i="2"/>
  <c r="F552" i="2"/>
  <c r="F551" i="2"/>
  <c r="F550" i="2"/>
  <c r="F549" i="2"/>
  <c r="F548" i="2"/>
  <c r="F547" i="2"/>
  <c r="F546" i="2"/>
  <c r="F545" i="2"/>
  <c r="F544" i="2"/>
  <c r="F543" i="2"/>
  <c r="F541" i="2"/>
  <c r="F540" i="2"/>
  <c r="F539" i="2"/>
  <c r="F538" i="2"/>
  <c r="F527" i="2"/>
  <c r="F524" i="2"/>
  <c r="F521" i="2"/>
  <c r="F520" i="2"/>
  <c r="F519" i="2"/>
  <c r="F518" i="2"/>
  <c r="F517" i="2"/>
  <c r="F516" i="2"/>
  <c r="F513" i="2"/>
  <c r="F512" i="2"/>
  <c r="F511" i="2"/>
  <c r="F500" i="2"/>
  <c r="F495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8" i="2"/>
  <c r="F477" i="2"/>
  <c r="F476" i="2"/>
  <c r="F475" i="2"/>
  <c r="F464" i="2"/>
  <c r="F462" i="2"/>
  <c r="F459" i="2"/>
  <c r="F456" i="2"/>
  <c r="F455" i="2"/>
  <c r="F454" i="2"/>
  <c r="F453" i="2"/>
  <c r="F452" i="2"/>
  <c r="F451" i="2"/>
  <c r="F450" i="2"/>
  <c r="F449" i="2"/>
  <c r="F448" i="2"/>
  <c r="F447" i="2"/>
  <c r="F445" i="2"/>
  <c r="F444" i="2"/>
  <c r="F443" i="2"/>
  <c r="F442" i="2"/>
  <c r="F431" i="2"/>
  <c r="F428" i="2"/>
  <c r="F426" i="2"/>
  <c r="F425" i="2"/>
  <c r="F424" i="2"/>
  <c r="F423" i="2"/>
  <c r="F412" i="2"/>
  <c r="F410" i="2"/>
  <c r="F407" i="2"/>
  <c r="F406" i="2"/>
  <c r="F405" i="2"/>
  <c r="F404" i="2"/>
  <c r="F403" i="2"/>
  <c r="F402" i="2"/>
  <c r="F401" i="2"/>
  <c r="F400" i="2"/>
  <c r="F399" i="2"/>
  <c r="F398" i="2"/>
  <c r="F397" i="2"/>
  <c r="F395" i="2"/>
  <c r="F394" i="2"/>
  <c r="F383" i="2"/>
  <c r="F380" i="2"/>
  <c r="F377" i="2"/>
  <c r="F375" i="2"/>
  <c r="F373" i="2"/>
  <c r="F370" i="2"/>
  <c r="F369" i="2"/>
  <c r="F367" i="2"/>
  <c r="F364" i="2"/>
  <c r="F361" i="2"/>
  <c r="F360" i="2"/>
  <c r="F358" i="2"/>
  <c r="F356" i="2"/>
  <c r="F355" i="2"/>
  <c r="F353" i="2"/>
  <c r="F352" i="2"/>
  <c r="F351" i="2"/>
  <c r="F348" i="2"/>
  <c r="F347" i="2"/>
  <c r="F346" i="2"/>
  <c r="F345" i="2"/>
  <c r="F344" i="2"/>
  <c r="F343" i="2"/>
  <c r="F342" i="2"/>
  <c r="F341" i="2"/>
  <c r="F340" i="2"/>
  <c r="F338" i="2"/>
  <c r="F337" i="2"/>
  <c r="F336" i="2"/>
  <c r="F335" i="2"/>
  <c r="F324" i="2"/>
  <c r="F321" i="2"/>
  <c r="F319" i="2"/>
  <c r="F316" i="2"/>
  <c r="F315" i="2"/>
  <c r="F314" i="2"/>
  <c r="F313" i="2"/>
  <c r="F312" i="2"/>
  <c r="F311" i="2"/>
  <c r="F309" i="2"/>
  <c r="F308" i="2"/>
  <c r="F307" i="2"/>
  <c r="F306" i="2"/>
  <c r="F305" i="2"/>
  <c r="F304" i="2"/>
  <c r="F302" i="2"/>
  <c r="F301" i="2"/>
  <c r="F300" i="2"/>
  <c r="F299" i="2"/>
  <c r="F288" i="2"/>
  <c r="F285" i="2"/>
  <c r="F284" i="2"/>
  <c r="F283" i="2"/>
  <c r="F282" i="2"/>
  <c r="F281" i="2"/>
  <c r="F280" i="2"/>
  <c r="F279" i="2"/>
  <c r="F278" i="2"/>
  <c r="F277" i="2"/>
  <c r="F276" i="2"/>
  <c r="F275" i="2"/>
  <c r="F273" i="2"/>
  <c r="F272" i="2"/>
  <c r="F271" i="2"/>
  <c r="F270" i="2"/>
  <c r="F259" i="2"/>
  <c r="F258" i="2"/>
  <c r="F257" i="2"/>
  <c r="F256" i="2"/>
  <c r="F255" i="2"/>
  <c r="F254" i="2"/>
  <c r="F243" i="2"/>
  <c r="F240" i="2"/>
  <c r="F239" i="2"/>
  <c r="F238" i="2"/>
  <c r="F237" i="2"/>
  <c r="F236" i="2"/>
  <c r="F235" i="2"/>
  <c r="F234" i="2"/>
  <c r="F233" i="2"/>
  <c r="F232" i="2"/>
  <c r="F230" i="2"/>
  <c r="F229" i="2"/>
  <c r="F228" i="2"/>
  <c r="F217" i="2"/>
  <c r="F215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199" i="2"/>
  <c r="F198" i="2"/>
  <c r="F197" i="2"/>
  <c r="F196" i="2"/>
  <c r="F185" i="2"/>
  <c r="F182" i="2"/>
  <c r="F180" i="2"/>
  <c r="F177" i="2"/>
  <c r="F176" i="2"/>
  <c r="F175" i="2"/>
  <c r="F174" i="2"/>
  <c r="F173" i="2"/>
  <c r="F172" i="2"/>
  <c r="F171" i="2"/>
  <c r="F170" i="2"/>
  <c r="F169" i="2"/>
  <c r="F168" i="2"/>
  <c r="F166" i="2"/>
  <c r="F165" i="2"/>
  <c r="F164" i="2"/>
  <c r="F163" i="2"/>
  <c r="F152" i="2"/>
  <c r="F149" i="2"/>
  <c r="F147" i="2"/>
  <c r="F145" i="2"/>
  <c r="F142" i="2"/>
  <c r="F139" i="2"/>
  <c r="F137" i="2"/>
  <c r="F135" i="2"/>
  <c r="F134" i="2"/>
  <c r="F133" i="2"/>
  <c r="F132" i="2"/>
  <c r="F131" i="2"/>
  <c r="F130" i="2"/>
  <c r="F129" i="2"/>
  <c r="F128" i="2"/>
  <c r="F127" i="2"/>
  <c r="F126" i="2"/>
  <c r="F125" i="2"/>
  <c r="F123" i="2"/>
  <c r="F122" i="2"/>
  <c r="F121" i="2"/>
  <c r="F120" i="2"/>
  <c r="F109" i="2"/>
  <c r="F106" i="2"/>
  <c r="F104" i="2"/>
  <c r="F101" i="2"/>
  <c r="F100" i="2"/>
  <c r="F97" i="2"/>
  <c r="F94" i="2"/>
  <c r="F92" i="2"/>
  <c r="F91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4" i="2"/>
  <c r="F73" i="2"/>
  <c r="F72" i="2"/>
  <c r="F71" i="2"/>
  <c r="F60" i="2"/>
  <c r="F57" i="2"/>
  <c r="F55" i="2"/>
  <c r="F53" i="2"/>
  <c r="F52" i="2"/>
  <c r="F51" i="2"/>
  <c r="F41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2" i="2"/>
  <c r="F21" i="2"/>
  <c r="F20" i="2"/>
  <c r="F19" i="2"/>
  <c r="D3494" i="2" l="1"/>
  <c r="D3492" i="2"/>
  <c r="D3478" i="2"/>
  <c r="D3473" i="2"/>
  <c r="D3462" i="2"/>
  <c r="D3460" i="2"/>
  <c r="D3457" i="2"/>
  <c r="D3446" i="2"/>
  <c r="D3441" i="2"/>
  <c r="D3430" i="2"/>
  <c r="D3427" i="2"/>
  <c r="D3426" i="2" s="1"/>
  <c r="D3416" i="2"/>
  <c r="D3411" i="2"/>
  <c r="D3400" i="2"/>
  <c r="D3398" i="2"/>
  <c r="D3395" i="2"/>
  <c r="D3383" i="2"/>
  <c r="D3378" i="2"/>
  <c r="D3367" i="2"/>
  <c r="D3361" i="2"/>
  <c r="D3360" i="2" s="1"/>
  <c r="D3349" i="2"/>
  <c r="D3344" i="2"/>
  <c r="D3333" i="2"/>
  <c r="D3327" i="2"/>
  <c r="D3317" i="2"/>
  <c r="D3312" i="2"/>
  <c r="D3301" i="2"/>
  <c r="D3296" i="2"/>
  <c r="D3295" i="2" s="1"/>
  <c r="D3283" i="2"/>
  <c r="D3278" i="2"/>
  <c r="D3267" i="2"/>
  <c r="D3262" i="2"/>
  <c r="D3261" i="2" s="1"/>
  <c r="D3259" i="2"/>
  <c r="D3246" i="2"/>
  <c r="D3241" i="2"/>
  <c r="D3230" i="2"/>
  <c r="D3225" i="2"/>
  <c r="D3212" i="2"/>
  <c r="D3207" i="2"/>
  <c r="D3196" i="2"/>
  <c r="D3193" i="2"/>
  <c r="D3190" i="2"/>
  <c r="D3176" i="2"/>
  <c r="D3171" i="2"/>
  <c r="D3160" i="2"/>
  <c r="D3158" i="2"/>
  <c r="D3153" i="2"/>
  <c r="D3151" i="2"/>
  <c r="D3134" i="2"/>
  <c r="D3129" i="2"/>
  <c r="D3118" i="2"/>
  <c r="D3117" i="2" s="1"/>
  <c r="D3115" i="2"/>
  <c r="D3113" i="2"/>
  <c r="D3110" i="2"/>
  <c r="D3096" i="2"/>
  <c r="D3091" i="2"/>
  <c r="D3080" i="2"/>
  <c r="D3079" i="2" s="1"/>
  <c r="D3077" i="2"/>
  <c r="D3076" i="2" s="1"/>
  <c r="D3074" i="2"/>
  <c r="D3062" i="2"/>
  <c r="D3057" i="2"/>
  <c r="D3046" i="2"/>
  <c r="D3028" i="2"/>
  <c r="D3023" i="2"/>
  <c r="D3012" i="2"/>
  <c r="D3007" i="2"/>
  <c r="D3006" i="2" s="1"/>
  <c r="D3004" i="2"/>
  <c r="D2995" i="2"/>
  <c r="D2990" i="2"/>
  <c r="D2979" i="2"/>
  <c r="D2973" i="2"/>
  <c r="D2964" i="2"/>
  <c r="D2959" i="2"/>
  <c r="D2948" i="2"/>
  <c r="D2943" i="2"/>
  <c r="D2941" i="2"/>
  <c r="D2938" i="2"/>
  <c r="D2926" i="2"/>
  <c r="D2921" i="2"/>
  <c r="D2910" i="2"/>
  <c r="D2905" i="2"/>
  <c r="D2893" i="2"/>
  <c r="D2888" i="2"/>
  <c r="D2877" i="2"/>
  <c r="D2861" i="2"/>
  <c r="D2856" i="2"/>
  <c r="D2845" i="2"/>
  <c r="D2839" i="2"/>
  <c r="D2828" i="2"/>
  <c r="D2823" i="2"/>
  <c r="D2812" i="2"/>
  <c r="D2807" i="2"/>
  <c r="D2806" i="2" s="1"/>
  <c r="D2794" i="2"/>
  <c r="D2789" i="2"/>
  <c r="D2778" i="2"/>
  <c r="D2773" i="2"/>
  <c r="D2772" i="2" s="1"/>
  <c r="D2762" i="2"/>
  <c r="D2757" i="2"/>
  <c r="D2742" i="2"/>
  <c r="D2730" i="2"/>
  <c r="D2725" i="2"/>
  <c r="D2714" i="2"/>
  <c r="D2709" i="2"/>
  <c r="D2707" i="2"/>
  <c r="D2704" i="2"/>
  <c r="D2692" i="2"/>
  <c r="D2687" i="2"/>
  <c r="D2676" i="2"/>
  <c r="D2671" i="2"/>
  <c r="D2668" i="2"/>
  <c r="D2665" i="2"/>
  <c r="D2653" i="2"/>
  <c r="D2648" i="2"/>
  <c r="D2637" i="2"/>
  <c r="D2632" i="2"/>
  <c r="D2630" i="2"/>
  <c r="D2627" i="2"/>
  <c r="D2624" i="2"/>
  <c r="D2611" i="2"/>
  <c r="D2606" i="2"/>
  <c r="D2595" i="2"/>
  <c r="D2590" i="2"/>
  <c r="D2578" i="2"/>
  <c r="D2573" i="2"/>
  <c r="D2562" i="2"/>
  <c r="D2548" i="2"/>
  <c r="D2543" i="2"/>
  <c r="D2532" i="2"/>
  <c r="D2527" i="2"/>
  <c r="D2515" i="2"/>
  <c r="D2510" i="2"/>
  <c r="D2499" i="2"/>
  <c r="D2494" i="2"/>
  <c r="D2482" i="2"/>
  <c r="D2477" i="2"/>
  <c r="D2466" i="2"/>
  <c r="D2460" i="2"/>
  <c r="D2459" i="2" s="1"/>
  <c r="D2447" i="2"/>
  <c r="D2442" i="2"/>
  <c r="D2428" i="2"/>
  <c r="D2419" i="2"/>
  <c r="D2414" i="2"/>
  <c r="D2403" i="2"/>
  <c r="D2397" i="2"/>
  <c r="D2384" i="2"/>
  <c r="D2379" i="2"/>
  <c r="D2367" i="2"/>
  <c r="D2366" i="2" s="1"/>
  <c r="D2364" i="2"/>
  <c r="D2361" i="2"/>
  <c r="D2357" i="2"/>
  <c r="D2353" i="2"/>
  <c r="D2342" i="2"/>
  <c r="D2337" i="2"/>
  <c r="D2326" i="2"/>
  <c r="D2321" i="2"/>
  <c r="D2318" i="2"/>
  <c r="D2315" i="2"/>
  <c r="D2312" i="2"/>
  <c r="D2300" i="2"/>
  <c r="D2295" i="2"/>
  <c r="D2284" i="2"/>
  <c r="D2281" i="2"/>
  <c r="D2278" i="2"/>
  <c r="D2276" i="2"/>
  <c r="D2261" i="2"/>
  <c r="D2256" i="2"/>
  <c r="D2245" i="2"/>
  <c r="D2240" i="2"/>
  <c r="D2237" i="2"/>
  <c r="D2234" i="2"/>
  <c r="D2231" i="2"/>
  <c r="D2229" i="2"/>
  <c r="D2216" i="2"/>
  <c r="D2211" i="2"/>
  <c r="D2200" i="2"/>
  <c r="D2197" i="2"/>
  <c r="D2194" i="2"/>
  <c r="D2191" i="2"/>
  <c r="D2189" i="2"/>
  <c r="D2184" i="2"/>
  <c r="D2181" i="2"/>
  <c r="D2179" i="2"/>
  <c r="D2165" i="2"/>
  <c r="D2160" i="2"/>
  <c r="D2149" i="2"/>
  <c r="D2144" i="2"/>
  <c r="D2141" i="2"/>
  <c r="D2138" i="2"/>
  <c r="D2135" i="2"/>
  <c r="D2122" i="2"/>
  <c r="D2117" i="2"/>
  <c r="D2106" i="2"/>
  <c r="D2088" i="2"/>
  <c r="D2083" i="2"/>
  <c r="D2059" i="2"/>
  <c r="D2054" i="2"/>
  <c r="D2043" i="2"/>
  <c r="D2037" i="2"/>
  <c r="D2036" i="2" s="1"/>
  <c r="D2034" i="2"/>
  <c r="D2022" i="2"/>
  <c r="D2017" i="2"/>
  <c r="D2006" i="2"/>
  <c r="D2000" i="2"/>
  <c r="D1999" i="2" s="1"/>
  <c r="D1989" i="2"/>
  <c r="D1984" i="2"/>
  <c r="D1973" i="2"/>
  <c r="D1968" i="2"/>
  <c r="D1966" i="2"/>
  <c r="D1963" i="2"/>
  <c r="D1952" i="2"/>
  <c r="D1947" i="2"/>
  <c r="D1925" i="2"/>
  <c r="D1920" i="2"/>
  <c r="D1909" i="2"/>
  <c r="D1907" i="2"/>
  <c r="D1904" i="2"/>
  <c r="D1902" i="2"/>
  <c r="D1890" i="2"/>
  <c r="D1885" i="2"/>
  <c r="D1874" i="2"/>
  <c r="D1873" i="2" s="1"/>
  <c r="D1857" i="2"/>
  <c r="D1852" i="2"/>
  <c r="D1841" i="2"/>
  <c r="D1840" i="2" s="1"/>
  <c r="D1838" i="2"/>
  <c r="D1835" i="2"/>
  <c r="D1832" i="2"/>
  <c r="D1820" i="2"/>
  <c r="D1815" i="2"/>
  <c r="D1804" i="2"/>
  <c r="D1803" i="2" s="1"/>
  <c r="D1801" i="2"/>
  <c r="D1799" i="2"/>
  <c r="D1796" i="2"/>
  <c r="D1785" i="2"/>
  <c r="D1780" i="2"/>
  <c r="D1769" i="2"/>
  <c r="D1768" i="2" s="1"/>
  <c r="D1766" i="2"/>
  <c r="D1764" i="2"/>
  <c r="D1752" i="2"/>
  <c r="D1747" i="2"/>
  <c r="D1736" i="2"/>
  <c r="D1735" i="2" s="1"/>
  <c r="D1733" i="2"/>
  <c r="D1718" i="2"/>
  <c r="D1713" i="2"/>
  <c r="D1702" i="2"/>
  <c r="D1701" i="2" s="1"/>
  <c r="D1699" i="2"/>
  <c r="D1697" i="2"/>
  <c r="D1694" i="2"/>
  <c r="D1682" i="2"/>
  <c r="D1677" i="2"/>
  <c r="D1665" i="2"/>
  <c r="D1664" i="2" s="1"/>
  <c r="D1662" i="2"/>
  <c r="D1660" i="2"/>
  <c r="D1648" i="2"/>
  <c r="D1643" i="2"/>
  <c r="D1633" i="2"/>
  <c r="D1632" i="2" s="1"/>
  <c r="D1630" i="2"/>
  <c r="D1629" i="2" s="1"/>
  <c r="D1619" i="2"/>
  <c r="D1614" i="2"/>
  <c r="D1603" i="2"/>
  <c r="D1602" i="2" s="1"/>
  <c r="D1600" i="2"/>
  <c r="D1597" i="2"/>
  <c r="D1585" i="2"/>
  <c r="D1580" i="2"/>
  <c r="D1983" i="2" l="1"/>
  <c r="D1965" i="2"/>
  <c r="D2233" i="2"/>
  <c r="D2294" i="2"/>
  <c r="D2016" i="2"/>
  <c r="D2336" i="2"/>
  <c r="D2667" i="2"/>
  <c r="D2137" i="2"/>
  <c r="D2706" i="2"/>
  <c r="D2275" i="2"/>
  <c r="D3090" i="2"/>
  <c r="D2920" i="2"/>
  <c r="D2430" i="2"/>
  <c r="D3429" i="2"/>
  <c r="D2143" i="2"/>
  <c r="D2196" i="2"/>
  <c r="D2363" i="2"/>
  <c r="D2589" i="2"/>
  <c r="D2842" i="2"/>
  <c r="D3112" i="2"/>
  <c r="D1935" i="2"/>
  <c r="D2320" i="2"/>
  <c r="D2526" i="2"/>
  <c r="D3456" i="2"/>
  <c r="D1696" i="2"/>
  <c r="D1763" i="2"/>
  <c r="D2871" i="2"/>
  <c r="D2937" i="2"/>
  <c r="D3264" i="2"/>
  <c r="D3326" i="2"/>
  <c r="D3394" i="2"/>
  <c r="D3459" i="2"/>
  <c r="D2396" i="2"/>
  <c r="D3397" i="2"/>
  <c r="D1901" i="2"/>
  <c r="D2809" i="2"/>
  <c r="D3009" i="2"/>
  <c r="D3410" i="2"/>
  <c r="D2239" i="2"/>
  <c r="D3224" i="2"/>
  <c r="D1730" i="2"/>
  <c r="D2493" i="2"/>
  <c r="D2904" i="2"/>
  <c r="D1970" i="2"/>
  <c r="D2193" i="2"/>
  <c r="D2242" i="2"/>
  <c r="D2427" i="2"/>
  <c r="D2838" i="2"/>
  <c r="D2907" i="2"/>
  <c r="D2972" i="2"/>
  <c r="D3227" i="2"/>
  <c r="D3491" i="2"/>
  <c r="D3040" i="2"/>
  <c r="D2741" i="2"/>
  <c r="D3472" i="2"/>
  <c r="D3440" i="2"/>
  <c r="D3377" i="2"/>
  <c r="D3343" i="2"/>
  <c r="D3364" i="2"/>
  <c r="D3330" i="2"/>
  <c r="D3298" i="2"/>
  <c r="D3277" i="2"/>
  <c r="D3240" i="2"/>
  <c r="D3206" i="2"/>
  <c r="D3192" i="2"/>
  <c r="D3157" i="2"/>
  <c r="D3150" i="2"/>
  <c r="D3128" i="2"/>
  <c r="D3056" i="2"/>
  <c r="D3043" i="2"/>
  <c r="D2989" i="2"/>
  <c r="D2976" i="2"/>
  <c r="D2945" i="2"/>
  <c r="D2887" i="2"/>
  <c r="D2874" i="2"/>
  <c r="D2855" i="2"/>
  <c r="D2788" i="2"/>
  <c r="D2775" i="2"/>
  <c r="D2724" i="2"/>
  <c r="D2711" i="2"/>
  <c r="D2686" i="2"/>
  <c r="D2673" i="2"/>
  <c r="D2605" i="2"/>
  <c r="D2592" i="2"/>
  <c r="D2572" i="2"/>
  <c r="D2559" i="2"/>
  <c r="D2542" i="2"/>
  <c r="D2529" i="2"/>
  <c r="D2509" i="2"/>
  <c r="D2496" i="2"/>
  <c r="D2441" i="2"/>
  <c r="D2413" i="2"/>
  <c r="D2400" i="2"/>
  <c r="D2378" i="2"/>
  <c r="D2314" i="2"/>
  <c r="D2210" i="2"/>
  <c r="D2183" i="2"/>
  <c r="D2146" i="2"/>
  <c r="D2103" i="2"/>
  <c r="D2053" i="2"/>
  <c r="D2040" i="2"/>
  <c r="D2003" i="2"/>
  <c r="D1946" i="2"/>
  <c r="D1919" i="2"/>
  <c r="D2159" i="2"/>
  <c r="D3170" i="2"/>
  <c r="D2116" i="2"/>
  <c r="D2634" i="2"/>
  <c r="D2756" i="2"/>
  <c r="D3187" i="2"/>
  <c r="D1659" i="2"/>
  <c r="D2082" i="2"/>
  <c r="D2323" i="2"/>
  <c r="D2647" i="2"/>
  <c r="D2822" i="2"/>
  <c r="D3311" i="2"/>
  <c r="D2280" i="2"/>
  <c r="D2463" i="2"/>
  <c r="D2958" i="2"/>
  <c r="D3022" i="2"/>
  <c r="D2476" i="2"/>
  <c r="D2255" i="2"/>
  <c r="D2356" i="2"/>
  <c r="D2626" i="2"/>
  <c r="D1906" i="2"/>
  <c r="D1884" i="2"/>
  <c r="D1851" i="2"/>
  <c r="D1834" i="2"/>
  <c r="D1814" i="2"/>
  <c r="D1798" i="2"/>
  <c r="D1779" i="2"/>
  <c r="D1746" i="2"/>
  <c r="D1712" i="2"/>
  <c r="D1676" i="2"/>
  <c r="D1642" i="2"/>
  <c r="D1613" i="2"/>
  <c r="D1596" i="2"/>
  <c r="D1579" i="2"/>
  <c r="D2564" i="2" l="1"/>
  <c r="D1704" i="2"/>
  <c r="D3120" i="2"/>
  <c r="D2286" i="2"/>
  <c r="D1938" i="2"/>
  <c r="D3162" i="2"/>
  <c r="D3402" i="2"/>
  <c r="D3496" i="2"/>
  <c r="D1975" i="2"/>
  <c r="D3464" i="2"/>
  <c r="D3432" i="2"/>
  <c r="D2748" i="2"/>
  <c r="D2247" i="2"/>
  <c r="D2433" i="2"/>
  <c r="D2716" i="2"/>
  <c r="D2405" i="2"/>
  <c r="D3369" i="2"/>
  <c r="D3335" i="2"/>
  <c r="D2008" i="2"/>
  <c r="D2847" i="2"/>
  <c r="D2151" i="2"/>
  <c r="D3048" i="2"/>
  <c r="D1667" i="2"/>
  <c r="D2981" i="2"/>
  <c r="D2074" i="2"/>
  <c r="D2534" i="2"/>
  <c r="D2814" i="2"/>
  <c r="D2950" i="2"/>
  <c r="D2879" i="2"/>
  <c r="D1738" i="2"/>
  <c r="D2468" i="2"/>
  <c r="D2108" i="2"/>
  <c r="D3082" i="2"/>
  <c r="D3232" i="2"/>
  <c r="D1771" i="2"/>
  <c r="D2912" i="2"/>
  <c r="D3269" i="2"/>
  <c r="D2202" i="2"/>
  <c r="D2597" i="2"/>
  <c r="D3303" i="2"/>
  <c r="D2045" i="2"/>
  <c r="D2501" i="2"/>
  <c r="D3014" i="2"/>
  <c r="D1843" i="2"/>
  <c r="D1605" i="2"/>
  <c r="D2678" i="2"/>
  <c r="D3198" i="2"/>
  <c r="D2780" i="2"/>
  <c r="D2639" i="2"/>
  <c r="D2370" i="2"/>
  <c r="D2328" i="2"/>
  <c r="D1876" i="2"/>
  <c r="D1635" i="2"/>
  <c r="D1911" i="2"/>
  <c r="D1806" i="2"/>
  <c r="D1569" i="2"/>
  <c r="D1568" i="2" s="1"/>
  <c r="D1566" i="2"/>
  <c r="D1564" i="2"/>
  <c r="D1554" i="2"/>
  <c r="D1549" i="2"/>
  <c r="D1538" i="2"/>
  <c r="D1535" i="2"/>
  <c r="D1523" i="2"/>
  <c r="D1518" i="2"/>
  <c r="D1507" i="2"/>
  <c r="D1506" i="2" s="1"/>
  <c r="D1504" i="2"/>
  <c r="D1501" i="2"/>
  <c r="D1500" i="2" s="1"/>
  <c r="D1498" i="2"/>
  <c r="D1485" i="2"/>
  <c r="D1480" i="2"/>
  <c r="D1469" i="2"/>
  <c r="D1464" i="2"/>
  <c r="D1463" i="2" s="1"/>
  <c r="D1461" i="2"/>
  <c r="D1448" i="2"/>
  <c r="D1443" i="2"/>
  <c r="D1355" i="2"/>
  <c r="D1360" i="2"/>
  <c r="D1370" i="2"/>
  <c r="D1373" i="2"/>
  <c r="D1379" i="2"/>
  <c r="D1378" i="2" s="1"/>
  <c r="D1344" i="2"/>
  <c r="D1343" i="2" s="1"/>
  <c r="D1341" i="2"/>
  <c r="D1338" i="2"/>
  <c r="D1325" i="2"/>
  <c r="D1320" i="2"/>
  <c r="D1309" i="2"/>
  <c r="D1307" i="2"/>
  <c r="D1304" i="2"/>
  <c r="D1300" i="2"/>
  <c r="D1297" i="2"/>
  <c r="D1287" i="2"/>
  <c r="D1282" i="2"/>
  <c r="D1271" i="2"/>
  <c r="D1268" i="2" s="1"/>
  <c r="D1266" i="2"/>
  <c r="D1263" i="2"/>
  <c r="D1252" i="2"/>
  <c r="D1247" i="2"/>
  <c r="D1236" i="2"/>
  <c r="D1235" i="2" s="1"/>
  <c r="D1233" i="2"/>
  <c r="D1230" i="2"/>
  <c r="D1215" i="2"/>
  <c r="D1210" i="2"/>
  <c r="D1479" i="2" l="1"/>
  <c r="D1548" i="2"/>
  <c r="D1209" i="2"/>
  <c r="D1534" i="2"/>
  <c r="D1668" i="2"/>
  <c r="D1460" i="2"/>
  <c r="D1306" i="2"/>
  <c r="D1375" i="2"/>
  <c r="D1337" i="2"/>
  <c r="D1503" i="2"/>
  <c r="D1299" i="2"/>
  <c r="D1372" i="2"/>
  <c r="D1265" i="2"/>
  <c r="D1466" i="2"/>
  <c r="D1563" i="2"/>
  <c r="D1517" i="2"/>
  <c r="D1442" i="2"/>
  <c r="D1354" i="2"/>
  <c r="D1319" i="2"/>
  <c r="D1281" i="2"/>
  <c r="D1246" i="2"/>
  <c r="D1229" i="2"/>
  <c r="D1509" i="2" l="1"/>
  <c r="D1273" i="2"/>
  <c r="D1346" i="2"/>
  <c r="D1311" i="2"/>
  <c r="D1540" i="2"/>
  <c r="D967" i="2"/>
  <c r="D958" i="2"/>
  <c r="D956" i="2"/>
  <c r="D952" i="2"/>
  <c r="D951" i="2" s="1"/>
  <c r="D949" i="2"/>
  <c r="D946" i="2"/>
  <c r="D944" i="2"/>
  <c r="D929" i="2"/>
  <c r="D924" i="2"/>
  <c r="D382" i="2"/>
  <c r="D381" i="2" s="1"/>
  <c r="D379" i="2"/>
  <c r="D376" i="2"/>
  <c r="D374" i="2"/>
  <c r="D372" i="2"/>
  <c r="D368" i="2"/>
  <c r="D366" i="2"/>
  <c r="D363" i="2"/>
  <c r="D359" i="2"/>
  <c r="D357" i="2"/>
  <c r="D339" i="2"/>
  <c r="D334" i="2"/>
  <c r="D923" i="2" l="1"/>
  <c r="D333" i="2"/>
  <c r="D365" i="2"/>
  <c r="D371" i="2"/>
  <c r="D948" i="2"/>
  <c r="D378" i="2"/>
  <c r="D960" i="2"/>
  <c r="D963" i="2"/>
  <c r="C224" i="4" l="1"/>
  <c r="C127" i="4"/>
  <c r="C103" i="4"/>
  <c r="C16" i="4" s="1"/>
  <c r="C86" i="4"/>
  <c r="C82" i="4"/>
  <c r="C9" i="4" s="1"/>
  <c r="C80" i="4"/>
  <c r="C8" i="4" s="1"/>
  <c r="C228" i="4"/>
  <c r="C50" i="4" s="1"/>
  <c r="C289" i="4"/>
  <c r="C125" i="4"/>
  <c r="C68" i="4"/>
  <c r="C4980" i="2"/>
  <c r="C4979" i="2" s="1"/>
  <c r="C4977" i="2"/>
  <c r="C4975" i="2"/>
  <c r="C4972" i="2"/>
  <c r="C4971" i="2" s="1"/>
  <c r="C4962" i="2"/>
  <c r="C4961" i="2" s="1"/>
  <c r="C4957" i="2"/>
  <c r="C4956" i="2" s="1"/>
  <c r="C4945" i="2"/>
  <c r="C4938" i="2"/>
  <c r="C4937" i="2" s="1"/>
  <c r="C4935" i="2"/>
  <c r="C4929" i="2"/>
  <c r="C4917" i="2"/>
  <c r="C4913" i="2"/>
  <c r="C4907" i="2"/>
  <c r="C4905" i="2"/>
  <c r="C4901" i="2"/>
  <c r="C4895" i="2"/>
  <c r="C4892" i="2"/>
  <c r="C4890" i="2"/>
  <c r="C4886" i="2"/>
  <c r="C4882" i="2"/>
  <c r="C4873" i="2"/>
  <c r="C4866" i="2"/>
  <c r="C4861" i="2"/>
  <c r="C4858" i="2"/>
  <c r="C4853" i="2"/>
  <c r="C4849" i="2"/>
  <c r="C4846" i="2"/>
  <c r="C4843" i="2"/>
  <c r="C4823" i="2"/>
  <c r="C4821" i="2"/>
  <c r="C4801" i="2"/>
  <c r="C4796" i="2"/>
  <c r="C4785" i="2"/>
  <c r="C4780" i="2"/>
  <c r="C4778" i="2"/>
  <c r="C4772" i="2"/>
  <c r="C4759" i="2"/>
  <c r="C4754" i="2"/>
  <c r="C4743" i="2"/>
  <c r="C4738" i="2"/>
  <c r="C4736" i="2"/>
  <c r="C4733" i="2"/>
  <c r="C4732" i="2" s="1"/>
  <c r="C4727" i="2"/>
  <c r="C4714" i="2"/>
  <c r="C4709" i="2"/>
  <c r="C4693" i="2"/>
  <c r="C4689" i="2"/>
  <c r="C4686" i="2"/>
  <c r="C4684" i="2"/>
  <c r="C4671" i="2"/>
  <c r="C4666" i="2"/>
  <c r="C4655" i="2"/>
  <c r="C4650" i="2"/>
  <c r="C4646" i="2"/>
  <c r="C4640" i="2"/>
  <c r="C4633" i="2"/>
  <c r="C4630" i="2"/>
  <c r="C4616" i="2"/>
  <c r="C4610" i="2"/>
  <c r="C4607" i="2"/>
  <c r="C4605" i="2"/>
  <c r="C4592" i="2"/>
  <c r="C4587" i="2"/>
  <c r="C4576" i="2"/>
  <c r="C4575" i="2" s="1"/>
  <c r="C4573" i="2"/>
  <c r="C4571" i="2"/>
  <c r="C4559" i="2"/>
  <c r="C4554" i="2"/>
  <c r="C4543" i="2"/>
  <c r="C4538" i="2"/>
  <c r="C4536" i="2"/>
  <c r="C4531" i="2"/>
  <c r="C4530" i="2" s="1"/>
  <c r="C4528" i="2"/>
  <c r="C4516" i="2"/>
  <c r="C4511" i="2"/>
  <c r="C4500" i="2"/>
  <c r="C4498" i="2"/>
  <c r="C4495" i="2"/>
  <c r="C4492" i="2"/>
  <c r="C4490" i="2"/>
  <c r="C4485" i="2"/>
  <c r="C4483" i="2"/>
  <c r="C4479" i="2"/>
  <c r="C4477" i="2"/>
  <c r="C4463" i="2"/>
  <c r="C4458" i="2"/>
  <c r="C4447" i="2"/>
  <c r="C4446" i="2" s="1"/>
  <c r="C4444" i="2"/>
  <c r="C4442" i="2"/>
  <c r="C4428" i="2"/>
  <c r="C4423" i="2"/>
  <c r="C4412" i="2"/>
  <c r="C4410" i="2"/>
  <c r="C4407" i="2"/>
  <c r="C4401" i="2"/>
  <c r="C4395" i="2"/>
  <c r="C4393" i="2"/>
  <c r="C4382" i="2"/>
  <c r="C4377" i="2"/>
  <c r="C4366" i="2"/>
  <c r="C4361" i="2"/>
  <c r="C4358" i="2"/>
  <c r="C4355" i="2"/>
  <c r="C4342" i="2"/>
  <c r="C4337" i="2"/>
  <c r="C4326" i="2"/>
  <c r="C4325" i="2" s="1"/>
  <c r="C4323" i="2"/>
  <c r="C4321" i="2"/>
  <c r="C4317" i="2"/>
  <c r="C4313" i="2"/>
  <c r="C4301" i="2"/>
  <c r="C4296" i="2"/>
  <c r="C4285" i="2"/>
  <c r="C4282" i="2"/>
  <c r="C4280" i="2"/>
  <c r="C4277" i="2"/>
  <c r="C4275" i="2"/>
  <c r="C4262" i="2"/>
  <c r="C4257" i="2"/>
  <c r="C4246" i="2"/>
  <c r="C4245" i="2" s="1"/>
  <c r="C4243" i="2"/>
  <c r="C4241" i="2"/>
  <c r="C4238" i="2"/>
  <c r="C4235" i="2"/>
  <c r="C4233" i="2"/>
  <c r="C4231" i="2"/>
  <c r="C4217" i="2"/>
  <c r="C4212" i="2"/>
  <c r="C4201" i="2"/>
  <c r="C4196" i="2"/>
  <c r="C4195" i="2" s="1"/>
  <c r="C4193" i="2"/>
  <c r="C4191" i="2"/>
  <c r="C4185" i="2"/>
  <c r="C4184" i="2" s="1"/>
  <c r="C4177" i="2"/>
  <c r="C4173" i="2"/>
  <c r="C4171" i="2"/>
  <c r="C4157" i="2"/>
  <c r="C4152" i="2"/>
  <c r="C4141" i="2"/>
  <c r="C4140" i="2" s="1"/>
  <c r="C4138" i="2"/>
  <c r="C4136" i="2"/>
  <c r="C4134" i="2"/>
  <c r="C4121" i="2"/>
  <c r="C4116" i="2"/>
  <c r="C4105" i="2"/>
  <c r="C4099" i="2"/>
  <c r="C4097" i="2"/>
  <c r="C4094" i="2"/>
  <c r="C4092" i="2"/>
  <c r="C4090" i="2"/>
  <c r="C4086" i="2"/>
  <c r="C4072" i="2"/>
  <c r="C4067" i="2"/>
  <c r="C4056" i="2"/>
  <c r="C4055" i="2" s="1"/>
  <c r="C4053" i="2"/>
  <c r="C4047" i="2"/>
  <c r="C4034" i="2"/>
  <c r="C4029" i="2"/>
  <c r="C4018" i="2"/>
  <c r="C4016" i="2"/>
  <c r="C4013" i="2"/>
  <c r="C4011" i="2"/>
  <c r="C4008" i="2"/>
  <c r="C4005" i="2"/>
  <c r="C4004" i="2" s="1"/>
  <c r="C4000" i="2"/>
  <c r="C3987" i="2"/>
  <c r="C3982" i="2"/>
  <c r="C3971" i="2"/>
  <c r="C3970" i="2" s="1"/>
  <c r="C3954" i="2"/>
  <c r="C3949" i="2"/>
  <c r="C3938" i="2"/>
  <c r="C3935" i="2"/>
  <c r="C3933" i="2"/>
  <c r="C3918" i="2"/>
  <c r="C3913" i="2"/>
  <c r="C3900" i="2"/>
  <c r="C3897" i="2"/>
  <c r="C3896" i="2" s="1"/>
  <c r="C3894" i="2"/>
  <c r="C3890" i="2"/>
  <c r="C3887" i="2"/>
  <c r="C3876" i="2"/>
  <c r="C3873" i="2"/>
  <c r="C3864" i="2"/>
  <c r="C3862" i="2"/>
  <c r="C3850" i="2"/>
  <c r="C3845" i="2"/>
  <c r="C3834" i="2"/>
  <c r="C3831" i="2"/>
  <c r="C3828" i="2"/>
  <c r="C3826" i="2"/>
  <c r="C3822" i="2"/>
  <c r="C3820" i="2"/>
  <c r="C3808" i="2"/>
  <c r="C3803" i="2"/>
  <c r="C3790" i="2"/>
  <c r="C3789" i="2" s="1"/>
  <c r="C3780" i="2"/>
  <c r="C3777" i="2"/>
  <c r="C3766" i="2"/>
  <c r="C3762" i="2"/>
  <c r="C3752" i="2"/>
  <c r="C3747" i="2"/>
  <c r="C3736" i="2"/>
  <c r="C3733" i="2"/>
  <c r="C3727" i="2"/>
  <c r="C3723" i="2"/>
  <c r="C3717" i="2"/>
  <c r="C3714" i="2"/>
  <c r="C3711" i="2"/>
  <c r="C3709" i="2"/>
  <c r="C3707" i="2"/>
  <c r="C3703" i="2"/>
  <c r="C3690" i="2"/>
  <c r="C3685" i="2"/>
  <c r="C3674" i="2"/>
  <c r="C3670" i="2"/>
  <c r="C3667" i="2"/>
  <c r="C3665" i="2"/>
  <c r="C3660" i="2"/>
  <c r="C3657" i="2"/>
  <c r="C3656" i="2" s="1"/>
  <c r="C3654" i="2"/>
  <c r="C3647" i="2"/>
  <c r="C3635" i="2"/>
  <c r="C3630" i="2"/>
  <c r="C3618" i="2"/>
  <c r="C3615" i="2"/>
  <c r="C3605" i="2"/>
  <c r="C3604" i="2" s="1"/>
  <c r="C3602" i="2"/>
  <c r="C3600" i="2"/>
  <c r="C3597" i="2"/>
  <c r="C3586" i="2"/>
  <c r="C3585" i="2" s="1"/>
  <c r="C3580" i="2"/>
  <c r="C3575" i="2"/>
  <c r="C3563" i="2"/>
  <c r="C3558" i="2"/>
  <c r="C3547" i="2"/>
  <c r="C3546" i="2" s="1"/>
  <c r="C3544" i="2"/>
  <c r="C3541" i="2"/>
  <c r="C3535" i="2"/>
  <c r="C3525" i="2"/>
  <c r="C3523" i="2"/>
  <c r="C3510" i="2"/>
  <c r="C3505" i="2"/>
  <c r="C3494" i="2"/>
  <c r="C3492" i="2"/>
  <c r="C3478" i="2"/>
  <c r="C3473" i="2"/>
  <c r="C3462" i="2"/>
  <c r="C3460" i="2"/>
  <c r="C3457" i="2"/>
  <c r="F3457" i="2" s="1"/>
  <c r="C3446" i="2"/>
  <c r="C3441" i="2"/>
  <c r="F3441" i="2" s="1"/>
  <c r="C3430" i="2"/>
  <c r="F3430" i="2" s="1"/>
  <c r="C3427" i="2"/>
  <c r="C3426" i="2" s="1"/>
  <c r="C3416" i="2"/>
  <c r="C3411" i="2"/>
  <c r="C3400" i="2"/>
  <c r="C3398" i="2"/>
  <c r="C3395" i="2"/>
  <c r="F3395" i="2" s="1"/>
  <c r="C3383" i="2"/>
  <c r="C3378" i="2"/>
  <c r="C3367" i="2"/>
  <c r="C3361" i="2"/>
  <c r="C3360" i="2" s="1"/>
  <c r="C3349" i="2"/>
  <c r="C3344" i="2"/>
  <c r="F3344" i="2" s="1"/>
  <c r="C3333" i="2"/>
  <c r="C3327" i="2"/>
  <c r="C3317" i="2"/>
  <c r="C3312" i="2"/>
  <c r="C3301" i="2"/>
  <c r="C3296" i="2"/>
  <c r="C3295" i="2" s="1"/>
  <c r="C3283" i="2"/>
  <c r="C3278" i="2"/>
  <c r="C3267" i="2"/>
  <c r="C3262" i="2"/>
  <c r="C3261" i="2" s="1"/>
  <c r="C3259" i="2"/>
  <c r="C3246" i="2"/>
  <c r="C3241" i="2"/>
  <c r="F3241" i="2" s="1"/>
  <c r="C3230" i="2"/>
  <c r="F3230" i="2" s="1"/>
  <c r="C3225" i="2"/>
  <c r="F3225" i="2" s="1"/>
  <c r="C3212" i="2"/>
  <c r="C3207" i="2"/>
  <c r="C3196" i="2"/>
  <c r="C3193" i="2"/>
  <c r="C3190" i="2"/>
  <c r="C3176" i="2"/>
  <c r="C3171" i="2"/>
  <c r="F3171" i="2" s="1"/>
  <c r="C3160" i="2"/>
  <c r="C3158" i="2"/>
  <c r="C3153" i="2"/>
  <c r="C3151" i="2"/>
  <c r="C3134" i="2"/>
  <c r="C3129" i="2"/>
  <c r="C3118" i="2"/>
  <c r="C3117" i="2" s="1"/>
  <c r="C3115" i="2"/>
  <c r="C3113" i="2"/>
  <c r="F3113" i="2" s="1"/>
  <c r="C3110" i="2"/>
  <c r="C3096" i="2"/>
  <c r="C3091" i="2"/>
  <c r="C3080" i="2"/>
  <c r="C3079" i="2" s="1"/>
  <c r="C3077" i="2"/>
  <c r="C3076" i="2" s="1"/>
  <c r="C3074" i="2"/>
  <c r="C3062" i="2"/>
  <c r="C3057" i="2"/>
  <c r="F3057" i="2" s="1"/>
  <c r="C3046" i="2"/>
  <c r="C3028" i="2"/>
  <c r="C3023" i="2"/>
  <c r="C3012" i="2"/>
  <c r="C3007" i="2"/>
  <c r="C3006" i="2" s="1"/>
  <c r="C3004" i="2"/>
  <c r="C2995" i="2"/>
  <c r="C2990" i="2"/>
  <c r="C2979" i="2"/>
  <c r="C2973" i="2"/>
  <c r="C2964" i="2"/>
  <c r="C2959" i="2"/>
  <c r="C2948" i="2"/>
  <c r="C2943" i="2"/>
  <c r="F2943" i="2" s="1"/>
  <c r="C2941" i="2"/>
  <c r="C2938" i="2"/>
  <c r="C2926" i="2"/>
  <c r="C2921" i="2"/>
  <c r="C2910" i="2"/>
  <c r="C2905" i="2"/>
  <c r="C2893" i="2"/>
  <c r="C2888" i="2"/>
  <c r="C2877" i="2"/>
  <c r="C2861" i="2"/>
  <c r="C2856" i="2"/>
  <c r="C2845" i="2"/>
  <c r="C2839" i="2"/>
  <c r="F2839" i="2" s="1"/>
  <c r="C2828" i="2"/>
  <c r="C2823" i="2"/>
  <c r="C2812" i="2"/>
  <c r="C2807" i="2"/>
  <c r="C2806" i="2" s="1"/>
  <c r="C2794" i="2"/>
  <c r="C2789" i="2"/>
  <c r="C2778" i="2"/>
  <c r="C2773" i="2"/>
  <c r="C2772" i="2" s="1"/>
  <c r="C2762" i="2"/>
  <c r="C2757" i="2"/>
  <c r="C2742" i="2"/>
  <c r="C2730" i="2"/>
  <c r="C2725" i="2"/>
  <c r="C2714" i="2"/>
  <c r="C2709" i="2"/>
  <c r="C2707" i="2"/>
  <c r="C2704" i="2"/>
  <c r="C2692" i="2"/>
  <c r="C2687" i="2"/>
  <c r="C2676" i="2"/>
  <c r="C2671" i="2"/>
  <c r="C2668" i="2"/>
  <c r="C2665" i="2"/>
  <c r="C2653" i="2"/>
  <c r="C2648" i="2"/>
  <c r="C2637" i="2"/>
  <c r="C2632" i="2"/>
  <c r="C2630" i="2"/>
  <c r="C2627" i="2"/>
  <c r="F2627" i="2" s="1"/>
  <c r="C2624" i="2"/>
  <c r="C2611" i="2"/>
  <c r="C2606" i="2"/>
  <c r="C2595" i="2"/>
  <c r="C2590" i="2"/>
  <c r="C2578" i="2"/>
  <c r="C2573" i="2"/>
  <c r="C2562" i="2"/>
  <c r="C2548" i="2"/>
  <c r="C2543" i="2"/>
  <c r="C2532" i="2"/>
  <c r="F2532" i="2" s="1"/>
  <c r="C2527" i="2"/>
  <c r="C2515" i="2"/>
  <c r="C2510" i="2"/>
  <c r="C2499" i="2"/>
  <c r="C2494" i="2"/>
  <c r="C2482" i="2"/>
  <c r="C2477" i="2"/>
  <c r="C2466" i="2"/>
  <c r="C2460" i="2"/>
  <c r="C2459" i="2" s="1"/>
  <c r="C2447" i="2"/>
  <c r="C2442" i="2"/>
  <c r="C2428" i="2"/>
  <c r="F2428" i="2" s="1"/>
  <c r="C2419" i="2"/>
  <c r="C2414" i="2"/>
  <c r="C2403" i="2"/>
  <c r="C2397" i="2"/>
  <c r="C2384" i="2"/>
  <c r="C2379" i="2"/>
  <c r="C2367" i="2"/>
  <c r="C2366" i="2" s="1"/>
  <c r="C2364" i="2"/>
  <c r="C2361" i="2"/>
  <c r="C2357" i="2"/>
  <c r="C2353" i="2"/>
  <c r="C2342" i="2"/>
  <c r="C2337" i="2"/>
  <c r="C2326" i="2"/>
  <c r="C2321" i="2"/>
  <c r="C2318" i="2"/>
  <c r="C2315" i="2"/>
  <c r="C2312" i="2"/>
  <c r="C2300" i="2"/>
  <c r="C2295" i="2"/>
  <c r="C2284" i="2"/>
  <c r="C2281" i="2"/>
  <c r="C2278" i="2"/>
  <c r="C2276" i="2"/>
  <c r="C2261" i="2"/>
  <c r="C2256" i="2"/>
  <c r="C2245" i="2"/>
  <c r="C2240" i="2"/>
  <c r="F2240" i="2" s="1"/>
  <c r="C2237" i="2"/>
  <c r="C2234" i="2"/>
  <c r="C2231" i="2"/>
  <c r="C2229" i="2"/>
  <c r="C2216" i="2"/>
  <c r="C2211" i="2"/>
  <c r="C2200" i="2"/>
  <c r="C2197" i="2"/>
  <c r="C2194" i="2"/>
  <c r="F2194" i="2" s="1"/>
  <c r="C2191" i="2"/>
  <c r="C2189" i="2"/>
  <c r="C2184" i="2"/>
  <c r="F2184" i="2" s="1"/>
  <c r="C2181" i="2"/>
  <c r="C2179" i="2"/>
  <c r="C2165" i="2"/>
  <c r="C2160" i="2"/>
  <c r="C2149" i="2"/>
  <c r="C2144" i="2"/>
  <c r="F2144" i="2" s="1"/>
  <c r="C2141" i="2"/>
  <c r="C2138" i="2"/>
  <c r="C2135" i="2"/>
  <c r="C2122" i="2"/>
  <c r="C2117" i="2"/>
  <c r="C2106" i="2"/>
  <c r="F2101" i="2"/>
  <c r="C2088" i="2"/>
  <c r="C2083" i="2"/>
  <c r="C2059" i="2"/>
  <c r="C2054" i="2"/>
  <c r="C2043" i="2"/>
  <c r="C2037" i="2"/>
  <c r="C2036" i="2" s="1"/>
  <c r="C2034" i="2"/>
  <c r="C2022" i="2"/>
  <c r="C2017" i="2"/>
  <c r="C2006" i="2"/>
  <c r="C2000" i="2"/>
  <c r="C1989" i="2"/>
  <c r="C1984" i="2"/>
  <c r="C1973" i="2"/>
  <c r="C1968" i="2"/>
  <c r="C1966" i="2"/>
  <c r="C1963" i="2"/>
  <c r="C1952" i="2"/>
  <c r="C1947" i="2"/>
  <c r="F1936" i="2"/>
  <c r="C1925" i="2"/>
  <c r="C1920" i="2"/>
  <c r="C1909" i="2"/>
  <c r="C1907" i="2"/>
  <c r="C1904" i="2"/>
  <c r="C1902" i="2"/>
  <c r="C1890" i="2"/>
  <c r="C1885" i="2"/>
  <c r="C1874" i="2"/>
  <c r="C1873" i="2" s="1"/>
  <c r="C1857" i="2"/>
  <c r="C1852" i="2"/>
  <c r="C1841" i="2"/>
  <c r="C1840" i="2" s="1"/>
  <c r="C1838" i="2"/>
  <c r="C1835" i="2"/>
  <c r="C1832" i="2"/>
  <c r="C1820" i="2"/>
  <c r="C1815" i="2"/>
  <c r="C1804" i="2"/>
  <c r="C1803" i="2" s="1"/>
  <c r="C1801" i="2"/>
  <c r="C1799" i="2"/>
  <c r="F1799" i="2" s="1"/>
  <c r="C1796" i="2"/>
  <c r="C1785" i="2"/>
  <c r="C1780" i="2"/>
  <c r="C1769" i="2"/>
  <c r="C1768" i="2" s="1"/>
  <c r="C1766" i="2"/>
  <c r="C1764" i="2"/>
  <c r="C1752" i="2"/>
  <c r="C1747" i="2"/>
  <c r="C1736" i="2"/>
  <c r="C1733" i="2"/>
  <c r="C1718" i="2"/>
  <c r="C1713" i="2"/>
  <c r="C1702" i="2"/>
  <c r="C1701" i="2" s="1"/>
  <c r="C1699" i="2"/>
  <c r="C1697" i="2"/>
  <c r="F1697" i="2" s="1"/>
  <c r="C1694" i="2"/>
  <c r="C1682" i="2"/>
  <c r="C1677" i="2"/>
  <c r="C1665" i="2"/>
  <c r="C1664" i="2" s="1"/>
  <c r="C1662" i="2"/>
  <c r="C1660" i="2"/>
  <c r="F1660" i="2" s="1"/>
  <c r="C1648" i="2"/>
  <c r="C1643" i="2"/>
  <c r="F1643" i="2" s="1"/>
  <c r="C1633" i="2"/>
  <c r="C1632" i="2" s="1"/>
  <c r="C1630" i="2"/>
  <c r="C1629" i="2" s="1"/>
  <c r="C1619" i="2"/>
  <c r="C1614" i="2"/>
  <c r="C1603" i="2"/>
  <c r="C1602" i="2" s="1"/>
  <c r="C1600" i="2"/>
  <c r="C1597" i="2"/>
  <c r="C1585" i="2"/>
  <c r="C1580" i="2"/>
  <c r="C1569" i="2"/>
  <c r="C1568" i="2" s="1"/>
  <c r="C1566" i="2"/>
  <c r="C1564" i="2"/>
  <c r="C1554" i="2"/>
  <c r="C1549" i="2"/>
  <c r="C1538" i="2"/>
  <c r="C1535" i="2"/>
  <c r="C1523" i="2"/>
  <c r="C1518" i="2"/>
  <c r="C1507" i="2"/>
  <c r="C1506" i="2" s="1"/>
  <c r="C1504" i="2"/>
  <c r="C1501" i="2"/>
  <c r="C1500" i="2" s="1"/>
  <c r="C1498" i="2"/>
  <c r="C1485" i="2"/>
  <c r="C1480" i="2"/>
  <c r="C1469" i="2"/>
  <c r="C1464" i="2"/>
  <c r="C1463" i="2" s="1"/>
  <c r="C1461" i="2"/>
  <c r="C1448" i="2"/>
  <c r="C1443" i="2"/>
  <c r="C1431" i="2"/>
  <c r="C1426" i="2"/>
  <c r="C1421" i="2"/>
  <c r="C1418" i="2"/>
  <c r="C1416" i="2"/>
  <c r="C1411" i="2"/>
  <c r="C1395" i="2"/>
  <c r="C1390" i="2"/>
  <c r="C1379" i="2"/>
  <c r="C1378" i="2" s="1"/>
  <c r="F1376" i="2"/>
  <c r="C1373" i="2"/>
  <c r="C1370" i="2"/>
  <c r="C1360" i="2"/>
  <c r="C1355" i="2"/>
  <c r="C1344" i="2"/>
  <c r="C1343" i="2" s="1"/>
  <c r="C1341" i="2"/>
  <c r="C1338" i="2"/>
  <c r="F1338" i="2" s="1"/>
  <c r="C1325" i="2"/>
  <c r="C1320" i="2"/>
  <c r="F1320" i="2" s="1"/>
  <c r="C1309" i="2"/>
  <c r="F1309" i="2" s="1"/>
  <c r="C1307" i="2"/>
  <c r="C1304" i="2"/>
  <c r="C1300" i="2"/>
  <c r="C1297" i="2"/>
  <c r="C1287" i="2"/>
  <c r="C1282" i="2"/>
  <c r="C1271" i="2"/>
  <c r="C1268" i="2" s="1"/>
  <c r="C1266" i="2"/>
  <c r="F1266" i="2" s="1"/>
  <c r="C1263" i="2"/>
  <c r="C1252" i="2"/>
  <c r="C1247" i="2"/>
  <c r="C1236" i="2"/>
  <c r="C1235" i="2" s="1"/>
  <c r="C1233" i="2"/>
  <c r="C1230" i="2"/>
  <c r="C1215" i="2"/>
  <c r="C1210" i="2"/>
  <c r="C1199" i="2"/>
  <c r="C1195" i="2"/>
  <c r="C1194" i="2" s="1"/>
  <c r="C1182" i="2"/>
  <c r="C1177" i="2"/>
  <c r="C1166" i="2"/>
  <c r="C1165" i="2" s="1"/>
  <c r="C1162" i="2"/>
  <c r="C1161" i="2" s="1"/>
  <c r="C1151" i="2"/>
  <c r="C1146" i="2"/>
  <c r="C1135" i="2"/>
  <c r="C1134" i="2" s="1"/>
  <c r="C1132" i="2"/>
  <c r="C1129" i="2"/>
  <c r="C1112" i="2"/>
  <c r="C1107" i="2"/>
  <c r="C1096" i="2"/>
  <c r="C1095" i="2" s="1"/>
  <c r="C1092" i="2"/>
  <c r="C1088" i="2"/>
  <c r="C1083" i="2"/>
  <c r="C1072" i="2"/>
  <c r="C1070" i="2"/>
  <c r="C1067" i="2"/>
  <c r="C1062" i="2"/>
  <c r="C1059" i="2"/>
  <c r="C1046" i="2"/>
  <c r="C1041" i="2"/>
  <c r="C1030" i="2"/>
  <c r="C1029" i="2" s="1"/>
  <c r="C1027" i="2"/>
  <c r="C1024" i="2"/>
  <c r="C1022" i="2"/>
  <c r="C1019" i="2"/>
  <c r="C1013" i="2"/>
  <c r="C1009" i="2"/>
  <c r="C1001" i="2"/>
  <c r="C983" i="2"/>
  <c r="C978" i="2"/>
  <c r="C967" i="2"/>
  <c r="C958" i="2"/>
  <c r="C956" i="2"/>
  <c r="C952" i="2"/>
  <c r="C949" i="2"/>
  <c r="F949" i="2" s="1"/>
  <c r="C946" i="2"/>
  <c r="C944" i="2"/>
  <c r="C929" i="2"/>
  <c r="C924" i="2"/>
  <c r="C913" i="2"/>
  <c r="C912" i="2" s="1"/>
  <c r="C910" i="2"/>
  <c r="C905" i="2"/>
  <c r="C904" i="2" s="1"/>
  <c r="C892" i="2"/>
  <c r="C887" i="2"/>
  <c r="C876" i="2"/>
  <c r="C873" i="2"/>
  <c r="C870" i="2"/>
  <c r="C866" i="2"/>
  <c r="C853" i="2"/>
  <c r="C848" i="2"/>
  <c r="C837" i="2"/>
  <c r="C834" i="2"/>
  <c r="C831" i="2"/>
  <c r="C825" i="2"/>
  <c r="C824" i="2" s="1"/>
  <c r="C822" i="2"/>
  <c r="C815" i="2"/>
  <c r="C808" i="2"/>
  <c r="C806" i="2"/>
  <c r="C793" i="2"/>
  <c r="C788" i="2"/>
  <c r="C777" i="2"/>
  <c r="C776" i="2" s="1"/>
  <c r="C774" i="2"/>
  <c r="C771" i="2"/>
  <c r="C756" i="2"/>
  <c r="C751" i="2"/>
  <c r="C740" i="2"/>
  <c r="C739" i="2" s="1"/>
  <c r="C737" i="2"/>
  <c r="C735" i="2"/>
  <c r="C720" i="2"/>
  <c r="C715" i="2"/>
  <c r="C704" i="2"/>
  <c r="C699" i="2"/>
  <c r="C695" i="2"/>
  <c r="C682" i="2"/>
  <c r="C677" i="2"/>
  <c r="C666" i="2"/>
  <c r="C661" i="2"/>
  <c r="C659" i="2"/>
  <c r="C657" i="2"/>
  <c r="C654" i="2"/>
  <c r="C644" i="2"/>
  <c r="C639" i="2"/>
  <c r="C628" i="2"/>
  <c r="C623" i="2"/>
  <c r="C620" i="2"/>
  <c r="C605" i="2"/>
  <c r="C600" i="2"/>
  <c r="C589" i="2"/>
  <c r="C586" i="2" s="1"/>
  <c r="C584" i="2"/>
  <c r="C574" i="2"/>
  <c r="C570" i="2"/>
  <c r="C559" i="2"/>
  <c r="C558" i="2" s="1"/>
  <c r="C556" i="2"/>
  <c r="C554" i="2"/>
  <c r="C542" i="2"/>
  <c r="C537" i="2"/>
  <c r="C526" i="2"/>
  <c r="C525" i="2" s="1"/>
  <c r="C523" i="2"/>
  <c r="C515" i="2"/>
  <c r="C510" i="2"/>
  <c r="C499" i="2"/>
  <c r="C498" i="2" s="1"/>
  <c r="C496" i="2"/>
  <c r="C479" i="2"/>
  <c r="C474" i="2"/>
  <c r="C463" i="2"/>
  <c r="C461" i="2"/>
  <c r="C458" i="2"/>
  <c r="C446" i="2"/>
  <c r="C441" i="2"/>
  <c r="C430" i="2"/>
  <c r="C429" i="2" s="1"/>
  <c r="C427" i="2"/>
  <c r="C422" i="2"/>
  <c r="C411" i="2"/>
  <c r="C409" i="2"/>
  <c r="C396" i="2"/>
  <c r="C393" i="2"/>
  <c r="C382" i="2"/>
  <c r="C381" i="2" s="1"/>
  <c r="C379" i="2"/>
  <c r="C376" i="2"/>
  <c r="C374" i="2"/>
  <c r="C372" i="2"/>
  <c r="C368" i="2"/>
  <c r="C366" i="2"/>
  <c r="C363" i="2"/>
  <c r="C359" i="2"/>
  <c r="C357" i="2"/>
  <c r="C339" i="2"/>
  <c r="C334" i="2"/>
  <c r="C323" i="2"/>
  <c r="C322" i="2" s="1"/>
  <c r="C320" i="2"/>
  <c r="C318" i="2"/>
  <c r="C303" i="2"/>
  <c r="C298" i="2"/>
  <c r="C287" i="2"/>
  <c r="C286" i="2" s="1"/>
  <c r="C274" i="2"/>
  <c r="C269" i="2"/>
  <c r="C253" i="2"/>
  <c r="C252" i="2" s="1"/>
  <c r="C260" i="2" s="1"/>
  <c r="C242" i="2"/>
  <c r="C231" i="2"/>
  <c r="C227" i="2"/>
  <c r="C216" i="2"/>
  <c r="C214" i="2"/>
  <c r="C200" i="2"/>
  <c r="C195" i="2"/>
  <c r="C184" i="2"/>
  <c r="C183" i="2" s="1"/>
  <c r="C181" i="2"/>
  <c r="C179" i="2"/>
  <c r="C167" i="2"/>
  <c r="C162" i="2"/>
  <c r="C151" i="2"/>
  <c r="C150" i="2" s="1"/>
  <c r="C148" i="2"/>
  <c r="C146" i="2"/>
  <c r="C144" i="2"/>
  <c r="C141" i="2"/>
  <c r="C138" i="2"/>
  <c r="C136" i="2"/>
  <c r="C124" i="2"/>
  <c r="C119" i="2"/>
  <c r="C108" i="2"/>
  <c r="C107" i="2" s="1"/>
  <c r="C105" i="2"/>
  <c r="C103" i="2"/>
  <c r="C99" i="2"/>
  <c r="C96" i="2"/>
  <c r="C93" i="2"/>
  <c r="C90" i="2"/>
  <c r="C75" i="2"/>
  <c r="C70" i="2"/>
  <c r="C59" i="2"/>
  <c r="C58" i="2" s="1"/>
  <c r="C56" i="2"/>
  <c r="C54" i="2"/>
  <c r="C50" i="2"/>
  <c r="C23" i="2"/>
  <c r="C18" i="2"/>
  <c r="C4357" i="2" l="1"/>
  <c r="C4645" i="2"/>
  <c r="C3912" i="2"/>
  <c r="C4964" i="2"/>
  <c r="C1983" i="2"/>
  <c r="C4553" i="2"/>
  <c r="C4881" i="2"/>
  <c r="C98" i="2"/>
  <c r="C4211" i="2"/>
  <c r="C3659" i="2"/>
  <c r="C3802" i="2"/>
  <c r="C4753" i="2"/>
  <c r="C3981" i="2"/>
  <c r="C4688" i="2"/>
  <c r="C4777" i="2"/>
  <c r="C4066" i="2"/>
  <c r="C3557" i="2"/>
  <c r="C3932" i="2"/>
  <c r="C4441" i="2"/>
  <c r="C4237" i="2"/>
  <c r="C4115" i="2"/>
  <c r="C4190" i="2"/>
  <c r="C4857" i="2"/>
  <c r="C3825" i="2"/>
  <c r="C1479" i="2"/>
  <c r="C2294" i="2"/>
  <c r="C3844" i="2"/>
  <c r="C4295" i="2"/>
  <c r="C4376" i="2"/>
  <c r="C4510" i="2"/>
  <c r="C4665" i="2"/>
  <c r="C536" i="2"/>
  <c r="C460" i="2"/>
  <c r="C1209" i="2"/>
  <c r="C2920" i="2"/>
  <c r="C194" i="2"/>
  <c r="C1548" i="2"/>
  <c r="C619" i="2"/>
  <c r="C694" i="2"/>
  <c r="C421" i="2"/>
  <c r="C432" i="2" s="1"/>
  <c r="C2275" i="2"/>
  <c r="C2137" i="2"/>
  <c r="C333" i="2"/>
  <c r="C1965" i="2"/>
  <c r="C2706" i="2"/>
  <c r="C2233" i="2"/>
  <c r="F2233" i="2" s="1"/>
  <c r="C1389" i="2"/>
  <c r="C2016" i="2"/>
  <c r="F2016" i="2" s="1"/>
  <c r="C1534" i="2"/>
  <c r="C951" i="2"/>
  <c r="C2667" i="2"/>
  <c r="C977" i="2"/>
  <c r="C17" i="2"/>
  <c r="C2336" i="2"/>
  <c r="C923" i="2"/>
  <c r="F1736" i="2"/>
  <c r="C1735" i="2"/>
  <c r="C787" i="2"/>
  <c r="C69" i="2"/>
  <c r="C317" i="2"/>
  <c r="F2000" i="2"/>
  <c r="C1999" i="2"/>
  <c r="C3090" i="2"/>
  <c r="C4497" i="2"/>
  <c r="C4404" i="2"/>
  <c r="C4540" i="2"/>
  <c r="C625" i="2"/>
  <c r="C4489" i="2"/>
  <c r="C213" i="2"/>
  <c r="C3732" i="2"/>
  <c r="C4096" i="2"/>
  <c r="F359" i="2"/>
  <c r="F929" i="2"/>
  <c r="F967" i="2"/>
  <c r="F1282" i="2"/>
  <c r="F1619" i="2"/>
  <c r="F1682" i="2"/>
  <c r="F2149" i="2"/>
  <c r="F2216" i="2"/>
  <c r="F2276" i="2"/>
  <c r="F2321" i="2"/>
  <c r="F2460" i="2"/>
  <c r="F2606" i="2"/>
  <c r="F2725" i="2"/>
  <c r="F2794" i="2"/>
  <c r="F2861" i="2"/>
  <c r="F2938" i="2"/>
  <c r="F3004" i="2"/>
  <c r="F3074" i="2"/>
  <c r="F3193" i="2"/>
  <c r="F3473" i="2"/>
  <c r="F1263" i="2"/>
  <c r="F1448" i="2"/>
  <c r="F1677" i="2"/>
  <c r="F1989" i="2"/>
  <c r="F2447" i="2"/>
  <c r="F2995" i="2"/>
  <c r="F363" i="2"/>
  <c r="F944" i="2"/>
  <c r="F1210" i="2"/>
  <c r="F1269" i="2"/>
  <c r="F1287" i="2"/>
  <c r="F1564" i="2"/>
  <c r="F1630" i="2"/>
  <c r="F1694" i="2"/>
  <c r="F1747" i="2"/>
  <c r="F1804" i="2"/>
  <c r="F2043" i="2"/>
  <c r="F2106" i="2"/>
  <c r="F2160" i="2"/>
  <c r="F2229" i="2"/>
  <c r="F2379" i="2"/>
  <c r="F2611" i="2"/>
  <c r="F2671" i="2"/>
  <c r="F2730" i="2"/>
  <c r="F2807" i="2"/>
  <c r="F2872" i="2"/>
  <c r="F2941" i="2"/>
  <c r="F3007" i="2"/>
  <c r="F3077" i="2"/>
  <c r="F3118" i="2"/>
  <c r="F3196" i="2"/>
  <c r="F3267" i="2"/>
  <c r="F3400" i="2"/>
  <c r="F3478" i="2"/>
  <c r="F382" i="2"/>
  <c r="F1614" i="2"/>
  <c r="F1925" i="2"/>
  <c r="F2527" i="2"/>
  <c r="F2856" i="2"/>
  <c r="F3190" i="2"/>
  <c r="F946" i="2"/>
  <c r="F1215" i="2"/>
  <c r="F1344" i="2"/>
  <c r="F1566" i="2"/>
  <c r="F1752" i="2"/>
  <c r="F1815" i="2"/>
  <c r="F1947" i="2"/>
  <c r="F2054" i="2"/>
  <c r="F2165" i="2"/>
  <c r="F2231" i="2"/>
  <c r="F2278" i="2"/>
  <c r="F2326" i="2"/>
  <c r="F2384" i="2"/>
  <c r="F2543" i="2"/>
  <c r="F2624" i="2"/>
  <c r="F3129" i="2"/>
  <c r="F3207" i="2"/>
  <c r="F3278" i="2"/>
  <c r="F3333" i="2"/>
  <c r="F3411" i="2"/>
  <c r="F3489" i="2"/>
  <c r="F1271" i="2"/>
  <c r="F1355" i="2"/>
  <c r="F1480" i="2"/>
  <c r="F1518" i="2"/>
  <c r="F1699" i="2"/>
  <c r="F1764" i="2"/>
  <c r="F1820" i="2"/>
  <c r="F1874" i="2"/>
  <c r="F1952" i="2"/>
  <c r="F2059" i="2"/>
  <c r="F2179" i="2"/>
  <c r="F2234" i="2"/>
  <c r="F2337" i="2"/>
  <c r="F2397" i="2"/>
  <c r="F2466" i="2"/>
  <c r="F2548" i="2"/>
  <c r="F2676" i="2"/>
  <c r="F2877" i="2"/>
  <c r="F3134" i="2"/>
  <c r="F3212" i="2"/>
  <c r="F3283" i="2"/>
  <c r="F3416" i="2"/>
  <c r="C4279" i="2"/>
  <c r="C4735" i="2"/>
  <c r="C4782" i="2"/>
  <c r="F924" i="2"/>
  <c r="F1507" i="2"/>
  <c r="F1801" i="2"/>
  <c r="F2211" i="2"/>
  <c r="F366" i="2"/>
  <c r="F1360" i="2"/>
  <c r="F1464" i="2"/>
  <c r="F1485" i="2"/>
  <c r="F1523" i="2"/>
  <c r="F1569" i="2"/>
  <c r="F1633" i="2"/>
  <c r="F1766" i="2"/>
  <c r="F1832" i="2"/>
  <c r="F1885" i="2"/>
  <c r="F1963" i="2"/>
  <c r="F2006" i="2"/>
  <c r="F2069" i="2"/>
  <c r="F2117" i="2"/>
  <c r="F2181" i="2"/>
  <c r="F2342" i="2"/>
  <c r="F2477" i="2"/>
  <c r="F2630" i="2"/>
  <c r="F2687" i="2"/>
  <c r="F2812" i="2"/>
  <c r="F2888" i="2"/>
  <c r="F2948" i="2"/>
  <c r="F3012" i="2"/>
  <c r="F3080" i="2"/>
  <c r="F3296" i="2"/>
  <c r="F3349" i="2"/>
  <c r="F3427" i="2"/>
  <c r="F368" i="2"/>
  <c r="F1230" i="2"/>
  <c r="F1304" i="2"/>
  <c r="F1370" i="2"/>
  <c r="F1467" i="2"/>
  <c r="F1498" i="2"/>
  <c r="F1580" i="2"/>
  <c r="F1890" i="2"/>
  <c r="F1966" i="2"/>
  <c r="F2017" i="2"/>
  <c r="F2122" i="2"/>
  <c r="F2237" i="2"/>
  <c r="F2284" i="2"/>
  <c r="F2403" i="2"/>
  <c r="F2482" i="2"/>
  <c r="F2632" i="2"/>
  <c r="F2692" i="2"/>
  <c r="F2757" i="2"/>
  <c r="F2823" i="2"/>
  <c r="F2893" i="2"/>
  <c r="F2959" i="2"/>
  <c r="F3023" i="2"/>
  <c r="F3091" i="2"/>
  <c r="F3153" i="2"/>
  <c r="F3361" i="2"/>
  <c r="F3494" i="2"/>
  <c r="C4133" i="2"/>
  <c r="F372" i="2"/>
  <c r="F952" i="2"/>
  <c r="F1233" i="2"/>
  <c r="F1373" i="2"/>
  <c r="F1469" i="2"/>
  <c r="F1585" i="2"/>
  <c r="F1648" i="2"/>
  <c r="F1702" i="2"/>
  <c r="F1769" i="2"/>
  <c r="F1838" i="2"/>
  <c r="F1902" i="2"/>
  <c r="F2022" i="2"/>
  <c r="F2135" i="2"/>
  <c r="F2189" i="2"/>
  <c r="F2295" i="2"/>
  <c r="F2353" i="2"/>
  <c r="F2414" i="2"/>
  <c r="F2494" i="2"/>
  <c r="F2562" i="2"/>
  <c r="F2704" i="2"/>
  <c r="F2762" i="2"/>
  <c r="F2828" i="2"/>
  <c r="F2905" i="2"/>
  <c r="F2964" i="2"/>
  <c r="F3028" i="2"/>
  <c r="F3096" i="2"/>
  <c r="F357" i="2"/>
  <c r="F2714" i="2"/>
  <c r="F3062" i="2"/>
  <c r="F3327" i="2"/>
  <c r="F374" i="2"/>
  <c r="F956" i="2"/>
  <c r="F1713" i="2"/>
  <c r="F1780" i="2"/>
  <c r="F1904" i="2"/>
  <c r="F1968" i="2"/>
  <c r="F2034" i="2"/>
  <c r="F2138" i="2"/>
  <c r="F2191" i="2"/>
  <c r="F2300" i="2"/>
  <c r="F2419" i="2"/>
  <c r="F2573" i="2"/>
  <c r="F2637" i="2"/>
  <c r="F2707" i="2"/>
  <c r="F2973" i="2"/>
  <c r="F3160" i="2"/>
  <c r="F1554" i="2"/>
  <c r="F2318" i="2"/>
  <c r="F2595" i="2"/>
  <c r="F2789" i="2"/>
  <c r="F3115" i="2"/>
  <c r="F3462" i="2"/>
  <c r="F376" i="2"/>
  <c r="F958" i="2"/>
  <c r="F1236" i="2"/>
  <c r="F1501" i="2"/>
  <c r="F1600" i="2"/>
  <c r="F1662" i="2"/>
  <c r="F1718" i="2"/>
  <c r="F1785" i="2"/>
  <c r="F1841" i="2"/>
  <c r="F1907" i="2"/>
  <c r="F2083" i="2"/>
  <c r="F2245" i="2"/>
  <c r="F2357" i="2"/>
  <c r="F2499" i="2"/>
  <c r="F2578" i="2"/>
  <c r="F2648" i="2"/>
  <c r="F2910" i="2"/>
  <c r="F3110" i="2"/>
  <c r="F3246" i="2"/>
  <c r="F3301" i="2"/>
  <c r="F3367" i="2"/>
  <c r="F3446" i="2"/>
  <c r="F334" i="2"/>
  <c r="F379" i="2"/>
  <c r="F1247" i="2"/>
  <c r="F1325" i="2"/>
  <c r="F1504" i="2"/>
  <c r="F1731" i="2"/>
  <c r="F1796" i="2"/>
  <c r="F1852" i="2"/>
  <c r="F1909" i="2"/>
  <c r="F1973" i="2"/>
  <c r="F2037" i="2"/>
  <c r="F2088" i="2"/>
  <c r="F2141" i="2"/>
  <c r="F2256" i="2"/>
  <c r="F2361" i="2"/>
  <c r="F2510" i="2"/>
  <c r="F2590" i="2"/>
  <c r="F2653" i="2"/>
  <c r="F2709" i="2"/>
  <c r="F2921" i="2"/>
  <c r="F2979" i="2"/>
  <c r="F3046" i="2"/>
  <c r="F3176" i="2"/>
  <c r="F3259" i="2"/>
  <c r="F3312" i="2"/>
  <c r="F3378" i="2"/>
  <c r="F339" i="2"/>
  <c r="C663" i="2"/>
  <c r="F961" i="2"/>
  <c r="F1252" i="2"/>
  <c r="F1443" i="2"/>
  <c r="F1549" i="2"/>
  <c r="F1603" i="2"/>
  <c r="F1665" i="2"/>
  <c r="F1733" i="2"/>
  <c r="F1857" i="2"/>
  <c r="F1920" i="2"/>
  <c r="F1984" i="2"/>
  <c r="F2200" i="2"/>
  <c r="F2261" i="2"/>
  <c r="F2315" i="2"/>
  <c r="F2364" i="2"/>
  <c r="F2442" i="2"/>
  <c r="F2515" i="2"/>
  <c r="F2665" i="2"/>
  <c r="F2778" i="2"/>
  <c r="F2926" i="2"/>
  <c r="F2990" i="2"/>
  <c r="F3262" i="2"/>
  <c r="F3317" i="2"/>
  <c r="F3383" i="2"/>
  <c r="C121" i="4"/>
  <c r="C120" i="4" s="1"/>
  <c r="C40" i="4" s="1"/>
  <c r="C4928" i="2"/>
  <c r="C4949" i="2" s="1"/>
  <c r="C226" i="2"/>
  <c r="C701" i="2"/>
  <c r="C3614" i="2"/>
  <c r="C3620" i="2" s="1"/>
  <c r="C3948" i="2"/>
  <c r="C2937" i="2"/>
  <c r="C2626" i="2"/>
  <c r="C2809" i="2"/>
  <c r="C3009" i="2"/>
  <c r="C3343" i="2"/>
  <c r="C948" i="2"/>
  <c r="C1642" i="2"/>
  <c r="C2400" i="2"/>
  <c r="C3224" i="2"/>
  <c r="C2183" i="2"/>
  <c r="C1306" i="2"/>
  <c r="C1375" i="2"/>
  <c r="C1596" i="2"/>
  <c r="C1659" i="2"/>
  <c r="C2239" i="2"/>
  <c r="C3227" i="2"/>
  <c r="C3429" i="2"/>
  <c r="C1319" i="2"/>
  <c r="C2242" i="2"/>
  <c r="C2838" i="2"/>
  <c r="C3240" i="2"/>
  <c r="C3298" i="2"/>
  <c r="C3440" i="2"/>
  <c r="C2193" i="2"/>
  <c r="C2427" i="2"/>
  <c r="C2976" i="2"/>
  <c r="C3170" i="2"/>
  <c r="C1798" i="2"/>
  <c r="C2430" i="2"/>
  <c r="C3456" i="2"/>
  <c r="C1337" i="2"/>
  <c r="C2143" i="2"/>
  <c r="C3056" i="2"/>
  <c r="C3112" i="2"/>
  <c r="C3187" i="2"/>
  <c r="C1265" i="2"/>
  <c r="C1935" i="2"/>
  <c r="C2040" i="2"/>
  <c r="C2103" i="2"/>
  <c r="C2146" i="2"/>
  <c r="C3394" i="2"/>
  <c r="C1460" i="2"/>
  <c r="C1696" i="2"/>
  <c r="C2529" i="2"/>
  <c r="C1730" i="2"/>
  <c r="C1229" i="2"/>
  <c r="C1008" i="2"/>
  <c r="C2082" i="2"/>
  <c r="C260" i="4"/>
  <c r="C64" i="4" s="1"/>
  <c r="C240" i="4"/>
  <c r="C56" i="4" s="1"/>
  <c r="C106" i="4"/>
  <c r="C17" i="4" s="1"/>
  <c r="C116" i="4"/>
  <c r="C22" i="4" s="1"/>
  <c r="F1378" i="2"/>
  <c r="C4409" i="2"/>
  <c r="C4422" i="2"/>
  <c r="C2255" i="2"/>
  <c r="C3377" i="2"/>
  <c r="C1563" i="2"/>
  <c r="C3459" i="2"/>
  <c r="F3459" i="2" s="1"/>
  <c r="C3684" i="2"/>
  <c r="C1814" i="2"/>
  <c r="C1299" i="2"/>
  <c r="C1517" i="2"/>
  <c r="C1763" i="2"/>
  <c r="C2003" i="2"/>
  <c r="C2874" i="2"/>
  <c r="C4632" i="2"/>
  <c r="C2196" i="2"/>
  <c r="C297" i="2"/>
  <c r="C1442" i="2"/>
  <c r="C1851" i="2"/>
  <c r="C3716" i="2"/>
  <c r="C3830" i="2"/>
  <c r="C4363" i="2"/>
  <c r="C3043" i="2"/>
  <c r="F3043" i="2" s="1"/>
  <c r="C1354" i="2"/>
  <c r="F1873" i="2"/>
  <c r="C49" i="2"/>
  <c r="C714" i="2"/>
  <c r="C522" i="2"/>
  <c r="C1018" i="2"/>
  <c r="C1069" i="2"/>
  <c r="C1176" i="2"/>
  <c r="C872" i="2"/>
  <c r="C1082" i="2"/>
  <c r="C207" i="4"/>
  <c r="C118" i="2"/>
  <c r="C1026" i="2"/>
  <c r="C1145" i="2"/>
  <c r="C1168" i="2" s="1"/>
  <c r="C140" i="2"/>
  <c r="C493" i="2"/>
  <c r="C750" i="2"/>
  <c r="C886" i="2"/>
  <c r="C1198" i="2"/>
  <c r="C95" i="2"/>
  <c r="C599" i="2"/>
  <c r="C251" i="4"/>
  <c r="C60" i="4" s="1"/>
  <c r="C770" i="2"/>
  <c r="C408" i="2"/>
  <c r="C365" i="2"/>
  <c r="C371" i="2"/>
  <c r="C836" i="2"/>
  <c r="C907" i="2"/>
  <c r="C161" i="2"/>
  <c r="C268" i="2"/>
  <c r="C289" i="2" s="1"/>
  <c r="C676" i="2"/>
  <c r="C2572" i="2"/>
  <c r="C2634" i="2"/>
  <c r="C2871" i="2"/>
  <c r="C2989" i="2"/>
  <c r="C3311" i="2"/>
  <c r="C3629" i="2"/>
  <c r="C3713" i="2"/>
  <c r="C3967" i="2"/>
  <c r="C4912" i="2"/>
  <c r="C847" i="2"/>
  <c r="C1106" i="2"/>
  <c r="C1676" i="2"/>
  <c r="C2280" i="2"/>
  <c r="C2396" i="2"/>
  <c r="C2756" i="2"/>
  <c r="C3150" i="2"/>
  <c r="C3206" i="2"/>
  <c r="C3472" i="2"/>
  <c r="C3540" i="2"/>
  <c r="C201" i="4"/>
  <c r="C143" i="2"/>
  <c r="C241" i="2"/>
  <c r="C392" i="2"/>
  <c r="C473" i="2"/>
  <c r="C569" i="2"/>
  <c r="C734" i="2"/>
  <c r="C1061" i="2"/>
  <c r="C1503" i="2"/>
  <c r="C2526" i="2"/>
  <c r="C2589" i="2"/>
  <c r="C2647" i="2"/>
  <c r="C3264" i="2"/>
  <c r="C3326" i="2"/>
  <c r="C4015" i="2"/>
  <c r="C4101" i="2"/>
  <c r="C4482" i="2"/>
  <c r="C638" i="2"/>
  <c r="C865" i="2"/>
  <c r="C960" i="2"/>
  <c r="C1779" i="2"/>
  <c r="C2592" i="2"/>
  <c r="C3157" i="2"/>
  <c r="C3596" i="2"/>
  <c r="C3765" i="2"/>
  <c r="C4028" i="2"/>
  <c r="C4695" i="2"/>
  <c r="C4740" i="2"/>
  <c r="C4848" i="2"/>
  <c r="C440" i="2"/>
  <c r="C963" i="2"/>
  <c r="C1128" i="2"/>
  <c r="C1579" i="2"/>
  <c r="C1834" i="2"/>
  <c r="C2116" i="2"/>
  <c r="C2159" i="2"/>
  <c r="C2463" i="2"/>
  <c r="C2822" i="2"/>
  <c r="C2887" i="2"/>
  <c r="C3277" i="2"/>
  <c r="C3330" i="2"/>
  <c r="C3669" i="2"/>
  <c r="C3776" i="2"/>
  <c r="C4256" i="2"/>
  <c r="C4570" i="2"/>
  <c r="C1884" i="2"/>
  <c r="C1946" i="2"/>
  <c r="C2210" i="2"/>
  <c r="C2413" i="2"/>
  <c r="C2605" i="2"/>
  <c r="F2605" i="2" s="1"/>
  <c r="C2775" i="2"/>
  <c r="C2945" i="2"/>
  <c r="C4535" i="2"/>
  <c r="C4894" i="2"/>
  <c r="C1281" i="2"/>
  <c r="C1372" i="2"/>
  <c r="C2356" i="2"/>
  <c r="C2476" i="2"/>
  <c r="C2542" i="2"/>
  <c r="C2711" i="2"/>
  <c r="C2904" i="2"/>
  <c r="C2958" i="2"/>
  <c r="C3491" i="2"/>
  <c r="C3729" i="2"/>
  <c r="C3889" i="2"/>
  <c r="C4049" i="2"/>
  <c r="C4494" i="2"/>
  <c r="C4708" i="2"/>
  <c r="C1420" i="2"/>
  <c r="C1901" i="2"/>
  <c r="C2314" i="2"/>
  <c r="C2788" i="2"/>
  <c r="C3397" i="2"/>
  <c r="C3504" i="2"/>
  <c r="C4320" i="2"/>
  <c r="C4904" i="2"/>
  <c r="C42" i="2"/>
  <c r="C178" i="2"/>
  <c r="C553" i="2"/>
  <c r="C656" i="2"/>
  <c r="C1746" i="2"/>
  <c r="C2363" i="2"/>
  <c r="C2493" i="2"/>
  <c r="C2724" i="2"/>
  <c r="C2842" i="2"/>
  <c r="C2907" i="2"/>
  <c r="F2907" i="2" s="1"/>
  <c r="C2972" i="2"/>
  <c r="C3937" i="2"/>
  <c r="C4586" i="2"/>
  <c r="C4863" i="2"/>
  <c r="C4974" i="2"/>
  <c r="C4988" i="2" s="1"/>
  <c r="C1906" i="2"/>
  <c r="F1906" i="2" s="1"/>
  <c r="C2053" i="2"/>
  <c r="C2320" i="2"/>
  <c r="C2673" i="2"/>
  <c r="C3410" i="2"/>
  <c r="C4151" i="2"/>
  <c r="C4457" i="2"/>
  <c r="C4795" i="2"/>
  <c r="C378" i="2"/>
  <c r="C509" i="2"/>
  <c r="C830" i="2"/>
  <c r="C1040" i="2"/>
  <c r="C1091" i="2"/>
  <c r="C1246" i="2"/>
  <c r="C1428" i="2"/>
  <c r="C1466" i="2"/>
  <c r="F1466" i="2" s="1"/>
  <c r="C1613" i="2"/>
  <c r="C2323" i="2"/>
  <c r="C2496" i="2"/>
  <c r="C2741" i="2"/>
  <c r="C2855" i="2"/>
  <c r="C3022" i="2"/>
  <c r="C3746" i="2"/>
  <c r="C3899" i="2"/>
  <c r="C4007" i="2"/>
  <c r="C4198" i="2"/>
  <c r="C4284" i="2"/>
  <c r="C4652" i="2"/>
  <c r="C1712" i="2"/>
  <c r="C1919" i="2"/>
  <c r="C1970" i="2"/>
  <c r="C2378" i="2"/>
  <c r="C2441" i="2"/>
  <c r="C2509" i="2"/>
  <c r="C2559" i="2"/>
  <c r="C2686" i="2"/>
  <c r="F2686" i="2" s="1"/>
  <c r="C3040" i="2"/>
  <c r="C3128" i="2"/>
  <c r="C3192" i="2"/>
  <c r="C3364" i="2"/>
  <c r="C3534" i="2"/>
  <c r="C4336" i="2"/>
  <c r="C4368" i="2" s="1"/>
  <c r="C3875" i="2"/>
  <c r="C188" i="4"/>
  <c r="C37" i="4" s="1"/>
  <c r="C77" i="4"/>
  <c r="C130" i="4"/>
  <c r="C11" i="4"/>
  <c r="C111" i="4"/>
  <c r="C255" i="4"/>
  <c r="C63" i="4" s="1"/>
  <c r="C223" i="4"/>
  <c r="C49" i="4"/>
  <c r="C465" i="2" l="1"/>
  <c r="C3768" i="2"/>
  <c r="C4248" i="2"/>
  <c r="C1509" i="2"/>
  <c r="F1509" i="2" s="1"/>
  <c r="C1074" i="2"/>
  <c r="C3607" i="2"/>
  <c r="C561" i="2"/>
  <c r="C4545" i="2"/>
  <c r="C3904" i="2"/>
  <c r="C4107" i="2"/>
  <c r="C1704" i="2"/>
  <c r="C3676" i="2"/>
  <c r="C1540" i="2"/>
  <c r="C218" i="2"/>
  <c r="C4700" i="2"/>
  <c r="C2564" i="2"/>
  <c r="C4328" i="2"/>
  <c r="C1273" i="2"/>
  <c r="C1311" i="2"/>
  <c r="C413" i="2"/>
  <c r="C1346" i="2"/>
  <c r="C742" i="2"/>
  <c r="C1098" i="2"/>
  <c r="C3120" i="2"/>
  <c r="C1201" i="2"/>
  <c r="C2286" i="2"/>
  <c r="C244" i="2"/>
  <c r="C501" i="2"/>
  <c r="C1938" i="2"/>
  <c r="C1434" i="2"/>
  <c r="C186" i="2"/>
  <c r="C1137" i="2"/>
  <c r="C4058" i="2"/>
  <c r="C3402" i="2"/>
  <c r="F3402" i="2" s="1"/>
  <c r="C1381" i="2"/>
  <c r="C384" i="2"/>
  <c r="C2468" i="2"/>
  <c r="F2468" i="2" s="1"/>
  <c r="C1667" i="2"/>
  <c r="F1667" i="2" s="1"/>
  <c r="C4143" i="2"/>
  <c r="C3738" i="2"/>
  <c r="C2108" i="2"/>
  <c r="C3621" i="2"/>
  <c r="C4449" i="2"/>
  <c r="C668" i="2"/>
  <c r="C2328" i="2"/>
  <c r="F2328" i="2" s="1"/>
  <c r="F110" i="4"/>
  <c r="C109" i="4"/>
  <c r="C108" i="4" s="1"/>
  <c r="C19" i="4" s="1"/>
  <c r="C18" i="4" s="1"/>
  <c r="C7" i="4"/>
  <c r="F244" i="4"/>
  <c r="C110" i="2"/>
  <c r="C4203" i="2"/>
  <c r="C4287" i="2"/>
  <c r="C231" i="4"/>
  <c r="C52" i="4" s="1"/>
  <c r="C4921" i="2"/>
  <c r="C4868" i="2"/>
  <c r="F2855" i="2"/>
  <c r="F3128" i="2"/>
  <c r="F1343" i="2"/>
  <c r="F2920" i="2"/>
  <c r="F1235" i="2"/>
  <c r="F3076" i="2"/>
  <c r="F2904" i="2"/>
  <c r="F2775" i="2"/>
  <c r="F1268" i="2"/>
  <c r="F204" i="4"/>
  <c r="F3264" i="2"/>
  <c r="C528" i="2"/>
  <c r="F2396" i="2"/>
  <c r="F951" i="2"/>
  <c r="F3261" i="2"/>
  <c r="C153" i="2"/>
  <c r="F1506" i="2"/>
  <c r="F3377" i="2"/>
  <c r="F1735" i="2"/>
  <c r="F3326" i="2"/>
  <c r="F3488" i="2"/>
  <c r="F2972" i="2"/>
  <c r="F960" i="2"/>
  <c r="F2647" i="2"/>
  <c r="F2336" i="2"/>
  <c r="F2989" i="2"/>
  <c r="F2003" i="2"/>
  <c r="F1730" i="2"/>
  <c r="F1337" i="2"/>
  <c r="F3170" i="2"/>
  <c r="F3298" i="2"/>
  <c r="F3227" i="2"/>
  <c r="F2183" i="2"/>
  <c r="F3343" i="2"/>
  <c r="F3006" i="2"/>
  <c r="F1281" i="2"/>
  <c r="F3311" i="2"/>
  <c r="F1229" i="2"/>
  <c r="F1306" i="2"/>
  <c r="F2413" i="2"/>
  <c r="F923" i="2"/>
  <c r="F2589" i="2"/>
  <c r="F2280" i="2"/>
  <c r="F2871" i="2"/>
  <c r="F1851" i="2"/>
  <c r="F1763" i="2"/>
  <c r="F2255" i="2"/>
  <c r="F1265" i="2"/>
  <c r="F3429" i="2"/>
  <c r="F1579" i="2"/>
  <c r="F2542" i="2"/>
  <c r="F2559" i="2"/>
  <c r="F2323" i="2"/>
  <c r="F2320" i="2"/>
  <c r="F2476" i="2"/>
  <c r="F2294" i="2"/>
  <c r="F2526" i="2"/>
  <c r="F333" i="2"/>
  <c r="F1442" i="2"/>
  <c r="F1517" i="2"/>
  <c r="F2529" i="2"/>
  <c r="F2146" i="2"/>
  <c r="F3456" i="2"/>
  <c r="F2976" i="2"/>
  <c r="F3240" i="2"/>
  <c r="F2239" i="2"/>
  <c r="F3224" i="2"/>
  <c r="F3009" i="2"/>
  <c r="F2937" i="2"/>
  <c r="F3394" i="2"/>
  <c r="F948" i="2"/>
  <c r="F2673" i="2"/>
  <c r="C3496" i="2"/>
  <c r="F2210" i="2"/>
  <c r="F3330" i="2"/>
  <c r="F1983" i="2"/>
  <c r="F1500" i="2"/>
  <c r="F1299" i="2"/>
  <c r="F2103" i="2"/>
  <c r="F2945" i="2"/>
  <c r="F2724" i="2"/>
  <c r="C4502" i="2"/>
  <c r="F2441" i="2"/>
  <c r="F1965" i="2"/>
  <c r="F2493" i="2"/>
  <c r="F1840" i="2"/>
  <c r="F2036" i="2"/>
  <c r="F3277" i="2"/>
  <c r="F963" i="2"/>
  <c r="F3157" i="2"/>
  <c r="F1768" i="2"/>
  <c r="F2634" i="2"/>
  <c r="F1814" i="2"/>
  <c r="F1696" i="2"/>
  <c r="F2427" i="2"/>
  <c r="F2838" i="2"/>
  <c r="F1659" i="2"/>
  <c r="F2809" i="2"/>
  <c r="F1568" i="2"/>
  <c r="F2711" i="2"/>
  <c r="F2509" i="2"/>
  <c r="F378" i="2"/>
  <c r="F2137" i="2"/>
  <c r="F2356" i="2"/>
  <c r="F2378" i="2"/>
  <c r="F1613" i="2"/>
  <c r="F2053" i="2"/>
  <c r="F2363" i="2"/>
  <c r="F1548" i="2"/>
  <c r="F1946" i="2"/>
  <c r="F2887" i="2"/>
  <c r="F1632" i="2"/>
  <c r="F1676" i="2"/>
  <c r="F2572" i="2"/>
  <c r="F2706" i="2"/>
  <c r="F2040" i="2"/>
  <c r="F2958" i="2"/>
  <c r="F2756" i="2"/>
  <c r="F2874" i="2"/>
  <c r="F381" i="2"/>
  <c r="F2496" i="2"/>
  <c r="F1479" i="2"/>
  <c r="F3410" i="2"/>
  <c r="F2275" i="2"/>
  <c r="F3397" i="2"/>
  <c r="F1884" i="2"/>
  <c r="F2822" i="2"/>
  <c r="F2592" i="2"/>
  <c r="F371" i="2"/>
  <c r="F2806" i="2"/>
  <c r="F3090" i="2"/>
  <c r="F1999" i="2"/>
  <c r="F3112" i="2"/>
  <c r="F2100" i="2"/>
  <c r="F2193" i="2"/>
  <c r="F2242" i="2"/>
  <c r="F2400" i="2"/>
  <c r="F2626" i="2"/>
  <c r="F3192" i="2"/>
  <c r="F3295" i="2"/>
  <c r="F2143" i="2"/>
  <c r="F2463" i="2"/>
  <c r="F2459" i="2"/>
  <c r="F1503" i="2"/>
  <c r="F3472" i="2"/>
  <c r="F1209" i="2"/>
  <c r="F1629" i="2"/>
  <c r="F1354" i="2"/>
  <c r="F2196" i="2"/>
  <c r="F1563" i="2"/>
  <c r="F1935" i="2"/>
  <c r="F3440" i="2"/>
  <c r="F2068" i="2"/>
  <c r="F1970" i="2"/>
  <c r="F1463" i="2"/>
  <c r="F3426" i="2"/>
  <c r="F1919" i="2"/>
  <c r="F3079" i="2"/>
  <c r="F1701" i="2"/>
  <c r="F2314" i="2"/>
  <c r="F2159" i="2"/>
  <c r="F1779" i="2"/>
  <c r="F3206" i="2"/>
  <c r="F2082" i="2"/>
  <c r="F3056" i="2"/>
  <c r="F1798" i="2"/>
  <c r="F1664" i="2"/>
  <c r="F1319" i="2"/>
  <c r="F1375" i="2"/>
  <c r="F1642" i="2"/>
  <c r="F3360" i="2"/>
  <c r="F1746" i="2"/>
  <c r="F2788" i="2"/>
  <c r="C3335" i="2"/>
  <c r="F3364" i="2"/>
  <c r="F1712" i="2"/>
  <c r="F3022" i="2"/>
  <c r="F1246" i="2"/>
  <c r="F3117" i="2"/>
  <c r="F1602" i="2"/>
  <c r="F1901" i="2"/>
  <c r="F3491" i="2"/>
  <c r="F1372" i="2"/>
  <c r="F2116" i="2"/>
  <c r="F3150" i="2"/>
  <c r="F365" i="2"/>
  <c r="F1803" i="2"/>
  <c r="C181" i="4"/>
  <c r="C1843" i="2"/>
  <c r="C3269" i="2"/>
  <c r="C146" i="4"/>
  <c r="C26" i="4" s="1"/>
  <c r="C2780" i="2"/>
  <c r="C1911" i="2"/>
  <c r="C1471" i="2"/>
  <c r="C3464" i="2"/>
  <c r="C2639" i="2"/>
  <c r="C2045" i="2"/>
  <c r="C2716" i="2"/>
  <c r="C2912" i="2"/>
  <c r="C2247" i="2"/>
  <c r="C1975" i="2"/>
  <c r="C969" i="2"/>
  <c r="C4657" i="2"/>
  <c r="C2748" i="2"/>
  <c r="C2678" i="2"/>
  <c r="C254" i="4"/>
  <c r="C21" i="4"/>
  <c r="C20" i="4" s="1"/>
  <c r="C2370" i="2"/>
  <c r="C235" i="4"/>
  <c r="C53" i="4" s="1"/>
  <c r="C61" i="2"/>
  <c r="C156" i="4"/>
  <c r="C193" i="4"/>
  <c r="C203" i="4"/>
  <c r="C165" i="4"/>
  <c r="C29" i="4" s="1"/>
  <c r="C141" i="4"/>
  <c r="C25" i="4" s="1"/>
  <c r="C1738" i="2"/>
  <c r="C2950" i="2"/>
  <c r="C2074" i="2"/>
  <c r="C3432" i="2"/>
  <c r="C4414" i="2"/>
  <c r="C3048" i="2"/>
  <c r="C3369" i="2"/>
  <c r="C3198" i="2"/>
  <c r="C4578" i="2"/>
  <c r="C2534" i="2"/>
  <c r="C3162" i="2"/>
  <c r="C1635" i="2"/>
  <c r="C2405" i="2"/>
  <c r="C2879" i="2"/>
  <c r="C4020" i="2"/>
  <c r="C2433" i="2"/>
  <c r="C3303" i="2"/>
  <c r="C2981" i="2"/>
  <c r="C246" i="4"/>
  <c r="C245" i="4" s="1"/>
  <c r="C3549" i="2"/>
  <c r="C4745" i="2"/>
  <c r="C2847" i="2"/>
  <c r="C2202" i="2"/>
  <c r="C1605" i="2"/>
  <c r="C3082" i="2"/>
  <c r="C3794" i="2"/>
  <c r="C839" i="2"/>
  <c r="C2814" i="2"/>
  <c r="C1771" i="2"/>
  <c r="C2151" i="2"/>
  <c r="C3940" i="2"/>
  <c r="C1571" i="2"/>
  <c r="C2501" i="2"/>
  <c r="C3014" i="2"/>
  <c r="C706" i="2"/>
  <c r="C1238" i="2"/>
  <c r="C1806" i="2"/>
  <c r="C591" i="2"/>
  <c r="C3232" i="2"/>
  <c r="C3973" i="2"/>
  <c r="C2008" i="2"/>
  <c r="C212" i="4"/>
  <c r="C211" i="4" s="1"/>
  <c r="C43" i="4"/>
  <c r="C178" i="4"/>
  <c r="C33" i="4" s="1"/>
  <c r="C1876" i="2"/>
  <c r="C4787" i="2"/>
  <c r="C2597" i="2"/>
  <c r="C163" i="4"/>
  <c r="C28" i="4" s="1"/>
  <c r="C325" i="2"/>
  <c r="C3836" i="2"/>
  <c r="C878" i="2"/>
  <c r="C630" i="2"/>
  <c r="C264" i="4"/>
  <c r="C171" i="4"/>
  <c r="C31" i="4" s="1"/>
  <c r="C269" i="4"/>
  <c r="C67" i="4" s="1"/>
  <c r="C779" i="2"/>
  <c r="C1032" i="2"/>
  <c r="C168" i="4"/>
  <c r="C30" i="4" s="1"/>
  <c r="C209" i="4"/>
  <c r="C186" i="4"/>
  <c r="C36" i="4" s="1"/>
  <c r="C173" i="4"/>
  <c r="C32" i="4" s="1"/>
  <c r="C915" i="2"/>
  <c r="C35" i="4"/>
  <c r="C62" i="4"/>
  <c r="C48" i="4"/>
  <c r="C27" i="4"/>
  <c r="C129" i="4"/>
  <c r="F2108" i="2" l="1"/>
  <c r="C4989" i="2"/>
  <c r="F1704" i="2"/>
  <c r="C34" i="4"/>
  <c r="F1876" i="2"/>
  <c r="F2564" i="2"/>
  <c r="F2202" i="2"/>
  <c r="F3432" i="2"/>
  <c r="F2780" i="2"/>
  <c r="F3335" i="2"/>
  <c r="F2814" i="2"/>
  <c r="F2847" i="2"/>
  <c r="F2879" i="2"/>
  <c r="F3198" i="2"/>
  <c r="F1975" i="2"/>
  <c r="F2639" i="2"/>
  <c r="F1911" i="2"/>
  <c r="F3232" i="2"/>
  <c r="F3014" i="2"/>
  <c r="F3303" i="2"/>
  <c r="F2405" i="2"/>
  <c r="F1938" i="2"/>
  <c r="F2045" i="2"/>
  <c r="F2433" i="2"/>
  <c r="F2074" i="2"/>
  <c r="F3269" i="2"/>
  <c r="F1806" i="2"/>
  <c r="F3369" i="2"/>
  <c r="F2950" i="2"/>
  <c r="F1843" i="2"/>
  <c r="F2981" i="2"/>
  <c r="F2678" i="2"/>
  <c r="F2247" i="2"/>
  <c r="F3496" i="2"/>
  <c r="F2597" i="2"/>
  <c r="F2286" i="2"/>
  <c r="F3120" i="2"/>
  <c r="F2151" i="2"/>
  <c r="F1635" i="2"/>
  <c r="F2912" i="2"/>
  <c r="F3464" i="2"/>
  <c r="F2534" i="2"/>
  <c r="F1738" i="2"/>
  <c r="F2748" i="2"/>
  <c r="F2008" i="2"/>
  <c r="F3082" i="2"/>
  <c r="F3048" i="2"/>
  <c r="F2716" i="2"/>
  <c r="F1605" i="2"/>
  <c r="F2370" i="2"/>
  <c r="F2501" i="2"/>
  <c r="F1771" i="2"/>
  <c r="F3162" i="2"/>
  <c r="C51" i="4"/>
  <c r="C47" i="4" s="1"/>
  <c r="C192" i="4"/>
  <c r="C42" i="4" s="1"/>
  <c r="C230" i="4"/>
  <c r="C222" i="4" s="1"/>
  <c r="C66" i="4"/>
  <c r="C65" i="4" s="1"/>
  <c r="C61" i="4" s="1"/>
  <c r="C263" i="4"/>
  <c r="C253" i="4" s="1"/>
  <c r="C1668" i="2"/>
  <c r="C59" i="4"/>
  <c r="C58" i="4" s="1"/>
  <c r="C180" i="4"/>
  <c r="C140" i="4"/>
  <c r="C41" i="4"/>
  <c r="C119" i="4"/>
  <c r="C24" i="4"/>
  <c r="C139" i="4" l="1"/>
  <c r="F1668" i="2"/>
  <c r="C191" i="4"/>
  <c r="C23" i="4"/>
  <c r="C39" i="4"/>
  <c r="C214" i="4" l="1"/>
  <c r="E4886" i="2" l="1"/>
  <c r="D4886" i="2"/>
  <c r="F46" i="2" l="1"/>
  <c r="F43" i="2"/>
  <c r="D639" i="2" l="1"/>
  <c r="E639" i="2"/>
  <c r="F639" i="2" l="1"/>
  <c r="E427" i="2" l="1"/>
  <c r="D427" i="2"/>
  <c r="F427" i="2" l="1"/>
  <c r="E1379" i="2" l="1"/>
  <c r="E1378" i="2" s="1"/>
  <c r="E3193" i="2" l="1"/>
  <c r="E771" i="2" l="1"/>
  <c r="D771" i="2"/>
  <c r="F771" i="2" l="1"/>
  <c r="E1300" i="2" l="1"/>
  <c r="E2189" i="2" l="1"/>
  <c r="D70" i="2"/>
  <c r="E70" i="2"/>
  <c r="F70" i="2" l="1"/>
  <c r="D3685" i="2" l="1"/>
  <c r="E3685" i="2"/>
  <c r="F3685" i="2" l="1"/>
  <c r="E243" i="4" l="1"/>
  <c r="D243" i="4"/>
  <c r="C243" i="4"/>
  <c r="E3890" i="2"/>
  <c r="D3890" i="2"/>
  <c r="F243" i="4" l="1"/>
  <c r="F3890" i="2"/>
  <c r="C57" i="4"/>
  <c r="C239" i="4"/>
  <c r="C238" i="4" l="1"/>
  <c r="C55" i="4"/>
  <c r="C54" i="4" l="1"/>
  <c r="C221" i="4"/>
  <c r="C46" i="4" l="1"/>
  <c r="E1796" i="2" l="1"/>
  <c r="E4633" i="2"/>
  <c r="D4633" i="2"/>
  <c r="F4633" i="2" l="1"/>
  <c r="E1247" i="2" l="1"/>
  <c r="E1252" i="2"/>
  <c r="D887" i="2"/>
  <c r="E887" i="2"/>
  <c r="F887" i="2" l="1"/>
  <c r="E3074" i="2" l="1"/>
  <c r="E695" i="2"/>
  <c r="D695" i="2"/>
  <c r="E379" i="2"/>
  <c r="E378" i="2" s="1"/>
  <c r="F695" i="2" l="1"/>
  <c r="E4907" i="2" l="1"/>
  <c r="D4907" i="2"/>
  <c r="F4907" i="2" l="1"/>
  <c r="E4980" i="2" l="1"/>
  <c r="E4979" i="2" s="1"/>
  <c r="E4977" i="2"/>
  <c r="E4975" i="2"/>
  <c r="E4972" i="2"/>
  <c r="E4971" i="2" s="1"/>
  <c r="E4962" i="2"/>
  <c r="E4961" i="2" s="1"/>
  <c r="E4957" i="2"/>
  <c r="E4956" i="2" s="1"/>
  <c r="E4945" i="2"/>
  <c r="E4938" i="2"/>
  <c r="E4937" i="2" s="1"/>
  <c r="E4935" i="2"/>
  <c r="E4929" i="2"/>
  <c r="E4917" i="2"/>
  <c r="E4913" i="2"/>
  <c r="E4905" i="2"/>
  <c r="E4904" i="2" s="1"/>
  <c r="E4901" i="2"/>
  <c r="E4895" i="2"/>
  <c r="E4892" i="2"/>
  <c r="E4890" i="2"/>
  <c r="E4882" i="2"/>
  <c r="E4873" i="2"/>
  <c r="E4866" i="2"/>
  <c r="E4861" i="2"/>
  <c r="E4858" i="2"/>
  <c r="E4853" i="2"/>
  <c r="E4849" i="2"/>
  <c r="E4846" i="2"/>
  <c r="E4843" i="2"/>
  <c r="E4823" i="2"/>
  <c r="E4821" i="2"/>
  <c r="E4801" i="2"/>
  <c r="E4796" i="2"/>
  <c r="E4785" i="2"/>
  <c r="E4780" i="2"/>
  <c r="E4778" i="2"/>
  <c r="E4772" i="2"/>
  <c r="E4759" i="2"/>
  <c r="E4754" i="2"/>
  <c r="E4743" i="2"/>
  <c r="E4738" i="2"/>
  <c r="E4736" i="2"/>
  <c r="E4733" i="2"/>
  <c r="E4732" i="2" s="1"/>
  <c r="E4727" i="2"/>
  <c r="E4714" i="2"/>
  <c r="E4709" i="2"/>
  <c r="E4693" i="2"/>
  <c r="E4689" i="2"/>
  <c r="E4686" i="2"/>
  <c r="E4684" i="2"/>
  <c r="E4671" i="2"/>
  <c r="E4666" i="2"/>
  <c r="E4655" i="2"/>
  <c r="E4650" i="2"/>
  <c r="E4646" i="2"/>
  <c r="E4640" i="2"/>
  <c r="E4632" i="2" s="1"/>
  <c r="E4630" i="2"/>
  <c r="E4616" i="2"/>
  <c r="E4610" i="2"/>
  <c r="E4607" i="2"/>
  <c r="E4605" i="2"/>
  <c r="E4592" i="2"/>
  <c r="E4587" i="2"/>
  <c r="E4576" i="2"/>
  <c r="E4575" i="2" s="1"/>
  <c r="E4573" i="2"/>
  <c r="E4571" i="2"/>
  <c r="E4559" i="2"/>
  <c r="E4554" i="2"/>
  <c r="E4543" i="2"/>
  <c r="E4538" i="2"/>
  <c r="E4536" i="2"/>
  <c r="E4531" i="2"/>
  <c r="E4530" i="2" s="1"/>
  <c r="E4528" i="2"/>
  <c r="E4516" i="2"/>
  <c r="E4511" i="2"/>
  <c r="E4500" i="2"/>
  <c r="E4498" i="2"/>
  <c r="E4495" i="2"/>
  <c r="E4494" i="2" s="1"/>
  <c r="E4492" i="2"/>
  <c r="E4490" i="2"/>
  <c r="E4485" i="2"/>
  <c r="E4483" i="2"/>
  <c r="E4479" i="2"/>
  <c r="E4477" i="2"/>
  <c r="E4463" i="2"/>
  <c r="E4458" i="2"/>
  <c r="E4447" i="2"/>
  <c r="E4446" i="2" s="1"/>
  <c r="E4444" i="2"/>
  <c r="E4442" i="2"/>
  <c r="E4428" i="2"/>
  <c r="E4423" i="2"/>
  <c r="E4412" i="2"/>
  <c r="E4410" i="2"/>
  <c r="E4407" i="2"/>
  <c r="E4401" i="2"/>
  <c r="E4395" i="2"/>
  <c r="E4393" i="2"/>
  <c r="E4382" i="2"/>
  <c r="E4377" i="2"/>
  <c r="E4366" i="2"/>
  <c r="E4361" i="2"/>
  <c r="E4358" i="2"/>
  <c r="E4355" i="2"/>
  <c r="E4342" i="2"/>
  <c r="E4337" i="2"/>
  <c r="E4326" i="2"/>
  <c r="E4325" i="2" s="1"/>
  <c r="E4323" i="2"/>
  <c r="E4321" i="2"/>
  <c r="E4317" i="2"/>
  <c r="E4313" i="2"/>
  <c r="E4301" i="2"/>
  <c r="E4296" i="2"/>
  <c r="E4285" i="2"/>
  <c r="E4284" i="2" s="1"/>
  <c r="E4282" i="2"/>
  <c r="E4280" i="2"/>
  <c r="E4277" i="2"/>
  <c r="E4275" i="2"/>
  <c r="E4262" i="2"/>
  <c r="E4257" i="2"/>
  <c r="E4246" i="2"/>
  <c r="E4245" i="2" s="1"/>
  <c r="E4243" i="2"/>
  <c r="E4241" i="2"/>
  <c r="E4238" i="2"/>
  <c r="E4235" i="2"/>
  <c r="E4233" i="2"/>
  <c r="E4231" i="2"/>
  <c r="E4217" i="2"/>
  <c r="E4212" i="2"/>
  <c r="E4201" i="2"/>
  <c r="E4196" i="2"/>
  <c r="E4195" i="2" s="1"/>
  <c r="E4193" i="2"/>
  <c r="E4191" i="2"/>
  <c r="E4185" i="2"/>
  <c r="E4184" i="2" s="1"/>
  <c r="E4177" i="2"/>
  <c r="E4173" i="2"/>
  <c r="E4171" i="2"/>
  <c r="E4157" i="2"/>
  <c r="E4152" i="2"/>
  <c r="E4141" i="2"/>
  <c r="E4140" i="2" s="1"/>
  <c r="E4138" i="2"/>
  <c r="E4136" i="2"/>
  <c r="E4134" i="2"/>
  <c r="E4121" i="2"/>
  <c r="E4116" i="2"/>
  <c r="E4105" i="2"/>
  <c r="E4099" i="2"/>
  <c r="E4097" i="2"/>
  <c r="E4094" i="2"/>
  <c r="E4092" i="2"/>
  <c r="E4090" i="2"/>
  <c r="E4086" i="2"/>
  <c r="E4072" i="2"/>
  <c r="E4067" i="2"/>
  <c r="E4056" i="2"/>
  <c r="E4055" i="2" s="1"/>
  <c r="E4053" i="2"/>
  <c r="E4047" i="2"/>
  <c r="E4034" i="2"/>
  <c r="E4029" i="2"/>
  <c r="E4018" i="2"/>
  <c r="E4016" i="2"/>
  <c r="E4013" i="2"/>
  <c r="E4011" i="2"/>
  <c r="E4008" i="2"/>
  <c r="E4005" i="2"/>
  <c r="E4004" i="2" s="1"/>
  <c r="E4002" i="2"/>
  <c r="E4000" i="2"/>
  <c r="E3987" i="2"/>
  <c r="E3982" i="2"/>
  <c r="E3971" i="2"/>
  <c r="E3970" i="2" s="1"/>
  <c r="E3967" i="2"/>
  <c r="E3954" i="2"/>
  <c r="E3949" i="2"/>
  <c r="E3938" i="2"/>
  <c r="E3937" i="2" s="1"/>
  <c r="E3935" i="2"/>
  <c r="E3933" i="2"/>
  <c r="E3918" i="2"/>
  <c r="E3913" i="2"/>
  <c r="E3900" i="2"/>
  <c r="E3897" i="2"/>
  <c r="E3896" i="2" s="1"/>
  <c r="E3894" i="2"/>
  <c r="E3887" i="2"/>
  <c r="E3876" i="2"/>
  <c r="E3873" i="2"/>
  <c r="E3864" i="2"/>
  <c r="E3862" i="2"/>
  <c r="E3850" i="2"/>
  <c r="E3845" i="2"/>
  <c r="E3834" i="2"/>
  <c r="E3831" i="2"/>
  <c r="E3828" i="2"/>
  <c r="E3826" i="2"/>
  <c r="E3822" i="2"/>
  <c r="E3820" i="2"/>
  <c r="E3808" i="2"/>
  <c r="E3803" i="2"/>
  <c r="E3790" i="2"/>
  <c r="E3789" i="2" s="1"/>
  <c r="E3780" i="2"/>
  <c r="E3777" i="2"/>
  <c r="E3766" i="2"/>
  <c r="E3765" i="2" s="1"/>
  <c r="E3762" i="2"/>
  <c r="E3752" i="2"/>
  <c r="E3751" i="2"/>
  <c r="E3750" i="2"/>
  <c r="E3749" i="2"/>
  <c r="E3748" i="2"/>
  <c r="E3736" i="2"/>
  <c r="E3733" i="2"/>
  <c r="E3729" i="2"/>
  <c r="E3727" i="2"/>
  <c r="E3723" i="2"/>
  <c r="E3717" i="2"/>
  <c r="E3714" i="2"/>
  <c r="E3713" i="2" s="1"/>
  <c r="E3711" i="2"/>
  <c r="E3709" i="2"/>
  <c r="E3707" i="2"/>
  <c r="E3703" i="2"/>
  <c r="E3690" i="2"/>
  <c r="E3670" i="2"/>
  <c r="E3667" i="2"/>
  <c r="E3665" i="2"/>
  <c r="E3657" i="2"/>
  <c r="E3656" i="2" s="1"/>
  <c r="E3654" i="2"/>
  <c r="E3652" i="2"/>
  <c r="E3651" i="2" s="1"/>
  <c r="E3650" i="2"/>
  <c r="E3647" i="2"/>
  <c r="E3634" i="2"/>
  <c r="E3633" i="2"/>
  <c r="E3632" i="2"/>
  <c r="E3618" i="2"/>
  <c r="E3615" i="2"/>
  <c r="E3605" i="2"/>
  <c r="E3604" i="2" s="1"/>
  <c r="E3602" i="2"/>
  <c r="E3600" i="2"/>
  <c r="E3597" i="2"/>
  <c r="E3586" i="2"/>
  <c r="E3585" i="2" s="1"/>
  <c r="E3580" i="2"/>
  <c r="E3575" i="2"/>
  <c r="E3563" i="2"/>
  <c r="E3558" i="2"/>
  <c r="E3547" i="2"/>
  <c r="E3546" i="2" s="1"/>
  <c r="E3544" i="2"/>
  <c r="E3541" i="2"/>
  <c r="E3535" i="2"/>
  <c r="E3534" i="2" s="1"/>
  <c r="E3525" i="2"/>
  <c r="E3523" i="2"/>
  <c r="E3510" i="2"/>
  <c r="E3505" i="2"/>
  <c r="E3494" i="2"/>
  <c r="E3492" i="2"/>
  <c r="E3478" i="2"/>
  <c r="E3473" i="2"/>
  <c r="E3462" i="2"/>
  <c r="E3460" i="2"/>
  <c r="E3457" i="2"/>
  <c r="E3456" i="2" s="1"/>
  <c r="E3446" i="2"/>
  <c r="E3441" i="2"/>
  <c r="E3430" i="2"/>
  <c r="E3429" i="2" s="1"/>
  <c r="E3427" i="2"/>
  <c r="E3426" i="2" s="1"/>
  <c r="E3416" i="2"/>
  <c r="E3411" i="2"/>
  <c r="E3400" i="2"/>
  <c r="E3398" i="2"/>
  <c r="E3395" i="2"/>
  <c r="E3394" i="2" s="1"/>
  <c r="E3383" i="2"/>
  <c r="E3378" i="2"/>
  <c r="E3367" i="2"/>
  <c r="E3361" i="2"/>
  <c r="E3360" i="2" s="1"/>
  <c r="E3349" i="2"/>
  <c r="E3344" i="2"/>
  <c r="E3333" i="2"/>
  <c r="E3327" i="2"/>
  <c r="E3326" i="2" s="1"/>
  <c r="E3317" i="2"/>
  <c r="E3312" i="2"/>
  <c r="E3301" i="2"/>
  <c r="E3296" i="2"/>
  <c r="E3295" i="2" s="1"/>
  <c r="E3283" i="2"/>
  <c r="E3278" i="2"/>
  <c r="E3267" i="2"/>
  <c r="E3262" i="2"/>
  <c r="E3261" i="2" s="1"/>
  <c r="E3259" i="2"/>
  <c r="E3246" i="2"/>
  <c r="E3241" i="2"/>
  <c r="E3230" i="2"/>
  <c r="E3225" i="2"/>
  <c r="E3224" i="2" s="1"/>
  <c r="E3212" i="2"/>
  <c r="E3207" i="2"/>
  <c r="E3196" i="2"/>
  <c r="E3187" i="2"/>
  <c r="E3176" i="2"/>
  <c r="E3171" i="2"/>
  <c r="E3160" i="2"/>
  <c r="E3158" i="2"/>
  <c r="E3157" i="2" s="1"/>
  <c r="E3155" i="2"/>
  <c r="E3153" i="2"/>
  <c r="E3148" i="2"/>
  <c r="E3147" i="2" s="1"/>
  <c r="E3134" i="2"/>
  <c r="E3129" i="2"/>
  <c r="E3118" i="2"/>
  <c r="E3117" i="2" s="1"/>
  <c r="E3115" i="2"/>
  <c r="E3113" i="2"/>
  <c r="E3110" i="2"/>
  <c r="E3096" i="2"/>
  <c r="E3091" i="2"/>
  <c r="E3080" i="2"/>
  <c r="E3079" i="2" s="1"/>
  <c r="E3077" i="2"/>
  <c r="E3076" i="2" s="1"/>
  <c r="E3062" i="2"/>
  <c r="E3057" i="2"/>
  <c r="E3046" i="2"/>
  <c r="E3040" i="2"/>
  <c r="E3028" i="2"/>
  <c r="E3023" i="2"/>
  <c r="E3012" i="2"/>
  <c r="E3007" i="2"/>
  <c r="E3006" i="2" s="1"/>
  <c r="E3004" i="2"/>
  <c r="E2995" i="2"/>
  <c r="E2990" i="2"/>
  <c r="E2979" i="2"/>
  <c r="E2973" i="2"/>
  <c r="E2972" i="2" s="1"/>
  <c r="E2964" i="2"/>
  <c r="E2959" i="2"/>
  <c r="E2948" i="2"/>
  <c r="E2943" i="2"/>
  <c r="E2941" i="2"/>
  <c r="E2938" i="2"/>
  <c r="E2926" i="2"/>
  <c r="E2921" i="2"/>
  <c r="E2910" i="2"/>
  <c r="E2905" i="2"/>
  <c r="E2904" i="2" s="1"/>
  <c r="E2893" i="2"/>
  <c r="E2888" i="2"/>
  <c r="E2877" i="2"/>
  <c r="E2874" i="2" s="1"/>
  <c r="E2871" i="2"/>
  <c r="E2861" i="2"/>
  <c r="E2856" i="2"/>
  <c r="E2845" i="2"/>
  <c r="E2839" i="2"/>
  <c r="E2838" i="2" s="1"/>
  <c r="E2828" i="2"/>
  <c r="E2823" i="2"/>
  <c r="E2812" i="2"/>
  <c r="E2807" i="2"/>
  <c r="E2806" i="2" s="1"/>
  <c r="E2794" i="2"/>
  <c r="E2789" i="2"/>
  <c r="E2778" i="2"/>
  <c r="E2773" i="2"/>
  <c r="E2772" i="2" s="1"/>
  <c r="E2762" i="2"/>
  <c r="E2757" i="2"/>
  <c r="E2742" i="2"/>
  <c r="E2741" i="2" s="1"/>
  <c r="E2730" i="2"/>
  <c r="E2725" i="2"/>
  <c r="E2714" i="2"/>
  <c r="E2709" i="2"/>
  <c r="E2707" i="2"/>
  <c r="E2704" i="2"/>
  <c r="E2692" i="2"/>
  <c r="E2687" i="2"/>
  <c r="E2676" i="2"/>
  <c r="E2673" i="2" s="1"/>
  <c r="E2671" i="2"/>
  <c r="E2668" i="2"/>
  <c r="E2665" i="2"/>
  <c r="E2653" i="2"/>
  <c r="E2648" i="2"/>
  <c r="E2637" i="2"/>
  <c r="E2632" i="2"/>
  <c r="E2630" i="2"/>
  <c r="E2627" i="2"/>
  <c r="E2624" i="2"/>
  <c r="E2611" i="2"/>
  <c r="E2606" i="2"/>
  <c r="E2595" i="2"/>
  <c r="E2590" i="2"/>
  <c r="E2589" i="2" s="1"/>
  <c r="E2578" i="2"/>
  <c r="E2573" i="2"/>
  <c r="E2562" i="2"/>
  <c r="E2548" i="2"/>
  <c r="E2543" i="2"/>
  <c r="E2532" i="2"/>
  <c r="E2527" i="2"/>
  <c r="E2526" i="2" s="1"/>
  <c r="E2515" i="2"/>
  <c r="E2510" i="2"/>
  <c r="E2499" i="2"/>
  <c r="E2494" i="2"/>
  <c r="E2493" i="2" s="1"/>
  <c r="E2482" i="2"/>
  <c r="E2477" i="2"/>
  <c r="E2466" i="2"/>
  <c r="E2460" i="2"/>
  <c r="E2459" i="2" s="1"/>
  <c r="E2447" i="2"/>
  <c r="E2442" i="2"/>
  <c r="E2430" i="2"/>
  <c r="E2428" i="2"/>
  <c r="E2427" i="2" s="1"/>
  <c r="E2419" i="2"/>
  <c r="E2414" i="2"/>
  <c r="E2403" i="2"/>
  <c r="E2397" i="2"/>
  <c r="E2396" i="2" s="1"/>
  <c r="E2384" i="2"/>
  <c r="E2379" i="2"/>
  <c r="E2367" i="2"/>
  <c r="E2366" i="2" s="1"/>
  <c r="E2364" i="2"/>
  <c r="E2363" i="2" s="1"/>
  <c r="E2361" i="2"/>
  <c r="E2357" i="2"/>
  <c r="E2353" i="2"/>
  <c r="E2342" i="2"/>
  <c r="E2337" i="2"/>
  <c r="E2326" i="2"/>
  <c r="E2321" i="2"/>
  <c r="E2320" i="2" s="1"/>
  <c r="E2318" i="2"/>
  <c r="E2315" i="2"/>
  <c r="E2312" i="2"/>
  <c r="E2300" i="2"/>
  <c r="E2295" i="2"/>
  <c r="E2284" i="2"/>
  <c r="E2281" i="2"/>
  <c r="E2278" i="2"/>
  <c r="E2276" i="2"/>
  <c r="E2261" i="2"/>
  <c r="E2256" i="2"/>
  <c r="E2245" i="2"/>
  <c r="E2240" i="2"/>
  <c r="E2239" i="2" s="1"/>
  <c r="E2237" i="2"/>
  <c r="E2234" i="2"/>
  <c r="E2231" i="2"/>
  <c r="E2229" i="2"/>
  <c r="E2216" i="2"/>
  <c r="E2211" i="2"/>
  <c r="E2200" i="2"/>
  <c r="E2197" i="2"/>
  <c r="E2194" i="2"/>
  <c r="E2193" i="2" s="1"/>
  <c r="E2191" i="2"/>
  <c r="E2184" i="2"/>
  <c r="E2181" i="2"/>
  <c r="E2179" i="2"/>
  <c r="E2165" i="2"/>
  <c r="E2160" i="2"/>
  <c r="E2149" i="2"/>
  <c r="E2144" i="2"/>
  <c r="E2143" i="2" s="1"/>
  <c r="E2141" i="2"/>
  <c r="E2138" i="2"/>
  <c r="E2135" i="2"/>
  <c r="E2122" i="2"/>
  <c r="E2117" i="2"/>
  <c r="E2106" i="2"/>
  <c r="E2088" i="2"/>
  <c r="E2083" i="2"/>
  <c r="E2068" i="2"/>
  <c r="E2059" i="2"/>
  <c r="E2054" i="2"/>
  <c r="E2043" i="2"/>
  <c r="E2037" i="2"/>
  <c r="E2036" i="2" s="1"/>
  <c r="E2034" i="2"/>
  <c r="E2022" i="2"/>
  <c r="E2017" i="2"/>
  <c r="E2006" i="2"/>
  <c r="E2000" i="2"/>
  <c r="E1999" i="2" s="1"/>
  <c r="E1989" i="2"/>
  <c r="E1984" i="2"/>
  <c r="E1973" i="2"/>
  <c r="E1968" i="2"/>
  <c r="E1966" i="2"/>
  <c r="E1963" i="2"/>
  <c r="E1952" i="2"/>
  <c r="E1947" i="2"/>
  <c r="E1935" i="2"/>
  <c r="E1925" i="2"/>
  <c r="E1920" i="2"/>
  <c r="E1909" i="2"/>
  <c r="E1907" i="2"/>
  <c r="E1904" i="2"/>
  <c r="E1902" i="2"/>
  <c r="E1890" i="2"/>
  <c r="E1885" i="2"/>
  <c r="E1874" i="2"/>
  <c r="E1873" i="2" s="1"/>
  <c r="E1857" i="2"/>
  <c r="E1852" i="2"/>
  <c r="E1841" i="2"/>
  <c r="E1840" i="2" s="1"/>
  <c r="E1838" i="2"/>
  <c r="E1835" i="2"/>
  <c r="E1832" i="2"/>
  <c r="E1820" i="2"/>
  <c r="E1815" i="2"/>
  <c r="E1804" i="2"/>
  <c r="E1803" i="2" s="1"/>
  <c r="E1801" i="2"/>
  <c r="E1799" i="2"/>
  <c r="E1785" i="2"/>
  <c r="E1780" i="2"/>
  <c r="E1769" i="2"/>
  <c r="E1768" i="2" s="1"/>
  <c r="E1766" i="2"/>
  <c r="E1764" i="2"/>
  <c r="E1752" i="2"/>
  <c r="E1747" i="2"/>
  <c r="E1736" i="2"/>
  <c r="E1735" i="2" s="1"/>
  <c r="E1733" i="2"/>
  <c r="E1718" i="2"/>
  <c r="E1713" i="2"/>
  <c r="E1702" i="2"/>
  <c r="E1701" i="2" s="1"/>
  <c r="E1699" i="2"/>
  <c r="E1697" i="2"/>
  <c r="E1694" i="2"/>
  <c r="E1682" i="2"/>
  <c r="E1677" i="2"/>
  <c r="E1665" i="2"/>
  <c r="E1664" i="2" s="1"/>
  <c r="E1662" i="2"/>
  <c r="E1660" i="2"/>
  <c r="E1648" i="2"/>
  <c r="E1643" i="2"/>
  <c r="E1633" i="2"/>
  <c r="E1632" i="2" s="1"/>
  <c r="E1630" i="2"/>
  <c r="E1629" i="2" s="1"/>
  <c r="E1619" i="2"/>
  <c r="E1614" i="2"/>
  <c r="E1603" i="2"/>
  <c r="E1602" i="2" s="1"/>
  <c r="E1600" i="2"/>
  <c r="E1597" i="2"/>
  <c r="E1585" i="2"/>
  <c r="E1580" i="2"/>
  <c r="E1569" i="2"/>
  <c r="E1568" i="2" s="1"/>
  <c r="E1566" i="2"/>
  <c r="E1564" i="2"/>
  <c r="E1554" i="2"/>
  <c r="E1549" i="2"/>
  <c r="E1538" i="2"/>
  <c r="E1535" i="2"/>
  <c r="E1523" i="2"/>
  <c r="E1518" i="2"/>
  <c r="E1507" i="2"/>
  <c r="E1506" i="2" s="1"/>
  <c r="E1504" i="2"/>
  <c r="E1503" i="2" s="1"/>
  <c r="E1501" i="2"/>
  <c r="E1500" i="2" s="1"/>
  <c r="E1498" i="2"/>
  <c r="E1485" i="2"/>
  <c r="E1480" i="2"/>
  <c r="E1469" i="2"/>
  <c r="E1464" i="2"/>
  <c r="E1463" i="2" s="1"/>
  <c r="E1461" i="2"/>
  <c r="E1460" i="2" s="1"/>
  <c r="E1448" i="2"/>
  <c r="E1443" i="2"/>
  <c r="E1431" i="2"/>
  <c r="E1426" i="2"/>
  <c r="E1421" i="2"/>
  <c r="E1418" i="2"/>
  <c r="E1416" i="2"/>
  <c r="E1411" i="2"/>
  <c r="E1395" i="2"/>
  <c r="E1390" i="2"/>
  <c r="E1375" i="2"/>
  <c r="E1373" i="2"/>
  <c r="E1372" i="2" s="1"/>
  <c r="E1370" i="2"/>
  <c r="E1360" i="2"/>
  <c r="E1355" i="2"/>
  <c r="E1344" i="2"/>
  <c r="E1343" i="2" s="1"/>
  <c r="E1341" i="2"/>
  <c r="E1338" i="2"/>
  <c r="E1325" i="2"/>
  <c r="E1320" i="2"/>
  <c r="E1309" i="2"/>
  <c r="E1307" i="2"/>
  <c r="E1304" i="2"/>
  <c r="E1297" i="2"/>
  <c r="E1287" i="2"/>
  <c r="E1282" i="2"/>
  <c r="E1271" i="2"/>
  <c r="E1268" i="2" s="1"/>
  <c r="E1266" i="2"/>
  <c r="E1265" i="2" s="1"/>
  <c r="E1263" i="2"/>
  <c r="E1246" i="2" s="1"/>
  <c r="E1236" i="2"/>
  <c r="E1235" i="2" s="1"/>
  <c r="E1233" i="2"/>
  <c r="E1230" i="2"/>
  <c r="E1215" i="2"/>
  <c r="E1210" i="2"/>
  <c r="E1199" i="2"/>
  <c r="E1198" i="2" s="1"/>
  <c r="E1195" i="2"/>
  <c r="E1194" i="2" s="1"/>
  <c r="E1182" i="2"/>
  <c r="E1177" i="2"/>
  <c r="E1166" i="2"/>
  <c r="E1165" i="2" s="1"/>
  <c r="E1162" i="2"/>
  <c r="E1161" i="2" s="1"/>
  <c r="E1151" i="2"/>
  <c r="E1146" i="2"/>
  <c r="E1135" i="2"/>
  <c r="E1134" i="2" s="1"/>
  <c r="E1132" i="2"/>
  <c r="E1129" i="2"/>
  <c r="E1112" i="2"/>
  <c r="E1107" i="2"/>
  <c r="E1096" i="2"/>
  <c r="E1095" i="2" s="1"/>
  <c r="E1092" i="2"/>
  <c r="E1091" i="2" s="1"/>
  <c r="E1088" i="2"/>
  <c r="E1083" i="2"/>
  <c r="E1072" i="2"/>
  <c r="E1070" i="2"/>
  <c r="E1067" i="2"/>
  <c r="E1062" i="2"/>
  <c r="E1059" i="2"/>
  <c r="E1048" i="2"/>
  <c r="E1046" i="2" s="1"/>
  <c r="E1041" i="2"/>
  <c r="E1030" i="2"/>
  <c r="E1029" i="2" s="1"/>
  <c r="E1027" i="2"/>
  <c r="E1026" i="2" s="1"/>
  <c r="E1024" i="2"/>
  <c r="E1022" i="2"/>
  <c r="E1019" i="2"/>
  <c r="E1013" i="2"/>
  <c r="E1009" i="2"/>
  <c r="E1001" i="2"/>
  <c r="E983" i="2"/>
  <c r="E978" i="2"/>
  <c r="E967" i="2"/>
  <c r="E960" i="2"/>
  <c r="E958" i="2"/>
  <c r="E956" i="2"/>
  <c r="E952" i="2"/>
  <c r="E949" i="2"/>
  <c r="E948" i="2" s="1"/>
  <c r="E946" i="2"/>
  <c r="E944" i="2"/>
  <c r="E929" i="2"/>
  <c r="E924" i="2"/>
  <c r="E913" i="2"/>
  <c r="E912" i="2" s="1"/>
  <c r="E910" i="2"/>
  <c r="E905" i="2"/>
  <c r="E904" i="2" s="1"/>
  <c r="E892" i="2"/>
  <c r="E886" i="2" s="1"/>
  <c r="E876" i="2"/>
  <c r="E873" i="2"/>
  <c r="E870" i="2"/>
  <c r="E866" i="2"/>
  <c r="E853" i="2"/>
  <c r="E848" i="2"/>
  <c r="E837" i="2"/>
  <c r="E836" i="2" s="1"/>
  <c r="E834" i="2"/>
  <c r="E831" i="2"/>
  <c r="E825" i="2"/>
  <c r="E824" i="2" s="1"/>
  <c r="E822" i="2"/>
  <c r="E815" i="2"/>
  <c r="E808" i="2"/>
  <c r="E806" i="2"/>
  <c r="E793" i="2"/>
  <c r="E788" i="2"/>
  <c r="E777" i="2"/>
  <c r="E776" i="2" s="1"/>
  <c r="E774" i="2"/>
  <c r="E756" i="2"/>
  <c r="E751" i="2"/>
  <c r="E740" i="2"/>
  <c r="E739" i="2" s="1"/>
  <c r="E737" i="2"/>
  <c r="E735" i="2"/>
  <c r="E720" i="2"/>
  <c r="E715" i="2"/>
  <c r="E704" i="2"/>
  <c r="E699" i="2"/>
  <c r="E694" i="2" s="1"/>
  <c r="E682" i="2"/>
  <c r="E677" i="2"/>
  <c r="E666" i="2"/>
  <c r="E661" i="2"/>
  <c r="E659" i="2"/>
  <c r="E657" i="2"/>
  <c r="E654" i="2"/>
  <c r="E644" i="2"/>
  <c r="E628" i="2"/>
  <c r="E623" i="2"/>
  <c r="E620" i="2"/>
  <c r="E605" i="2"/>
  <c r="E600" i="2"/>
  <c r="E589" i="2"/>
  <c r="E586" i="2" s="1"/>
  <c r="E584" i="2"/>
  <c r="E574" i="2"/>
  <c r="E570" i="2"/>
  <c r="E559" i="2"/>
  <c r="E558" i="2" s="1"/>
  <c r="E556" i="2"/>
  <c r="E554" i="2"/>
  <c r="E542" i="2"/>
  <c r="E537" i="2"/>
  <c r="E526" i="2"/>
  <c r="E525" i="2" s="1"/>
  <c r="E523" i="2"/>
  <c r="E522" i="2" s="1"/>
  <c r="E515" i="2"/>
  <c r="E510" i="2"/>
  <c r="E499" i="2"/>
  <c r="E498" i="2" s="1"/>
  <c r="E496" i="2"/>
  <c r="E479" i="2"/>
  <c r="E474" i="2"/>
  <c r="E463" i="2"/>
  <c r="E461" i="2"/>
  <c r="E458" i="2"/>
  <c r="E446" i="2"/>
  <c r="E441" i="2"/>
  <c r="E430" i="2"/>
  <c r="E429" i="2" s="1"/>
  <c r="E422" i="2"/>
  <c r="E421" i="2" s="1"/>
  <c r="E411" i="2"/>
  <c r="E409" i="2"/>
  <c r="E396" i="2"/>
  <c r="E393" i="2"/>
  <c r="E382" i="2"/>
  <c r="E381" i="2" s="1"/>
  <c r="E376" i="2"/>
  <c r="E374" i="2"/>
  <c r="E372" i="2"/>
  <c r="E368" i="2"/>
  <c r="E366" i="2"/>
  <c r="E363" i="2"/>
  <c r="E359" i="2"/>
  <c r="E357" i="2"/>
  <c r="E339" i="2"/>
  <c r="E334" i="2"/>
  <c r="E323" i="2"/>
  <c r="E322" i="2" s="1"/>
  <c r="E320" i="2"/>
  <c r="E318" i="2"/>
  <c r="E303" i="2"/>
  <c r="E298" i="2"/>
  <c r="E287" i="2"/>
  <c r="E286" i="2" s="1"/>
  <c r="E274" i="2"/>
  <c r="E269" i="2"/>
  <c r="E253" i="2"/>
  <c r="E252" i="2" s="1"/>
  <c r="E260" i="2" s="1"/>
  <c r="E242" i="2"/>
  <c r="E241" i="2" s="1"/>
  <c r="E231" i="2"/>
  <c r="E227" i="2"/>
  <c r="E216" i="2"/>
  <c r="E214" i="2"/>
  <c r="E200" i="2"/>
  <c r="E195" i="2"/>
  <c r="E184" i="2"/>
  <c r="E183" i="2" s="1"/>
  <c r="E181" i="2"/>
  <c r="E179" i="2"/>
  <c r="E167" i="2"/>
  <c r="E162" i="2"/>
  <c r="E151" i="2"/>
  <c r="E150" i="2" s="1"/>
  <c r="E148" i="2"/>
  <c r="E146" i="2"/>
  <c r="E144" i="2"/>
  <c r="E141" i="2"/>
  <c r="E140" i="2" s="1"/>
  <c r="E138" i="2"/>
  <c r="E136" i="2"/>
  <c r="E124" i="2"/>
  <c r="E119" i="2"/>
  <c r="E108" i="2"/>
  <c r="E107" i="2" s="1"/>
  <c r="E105" i="2"/>
  <c r="E103" i="2"/>
  <c r="E99" i="2"/>
  <c r="E96" i="2"/>
  <c r="E95" i="2" s="1"/>
  <c r="E93" i="2"/>
  <c r="E90" i="2"/>
  <c r="E75" i="2"/>
  <c r="E59" i="2"/>
  <c r="E58" i="2" s="1"/>
  <c r="E56" i="2"/>
  <c r="E54" i="2"/>
  <c r="E50" i="2"/>
  <c r="E23" i="2"/>
  <c r="E18" i="2"/>
  <c r="E4357" i="2" l="1"/>
  <c r="E2137" i="2"/>
  <c r="E2706" i="2"/>
  <c r="E2233" i="2"/>
  <c r="E3932" i="2"/>
  <c r="E4190" i="2"/>
  <c r="E3844" i="2"/>
  <c r="E4688" i="2"/>
  <c r="E4777" i="2"/>
  <c r="E4115" i="2"/>
  <c r="E3912" i="2"/>
  <c r="E4066" i="2"/>
  <c r="E4881" i="2"/>
  <c r="E4964" i="2"/>
  <c r="E98" i="2"/>
  <c r="E4857" i="2"/>
  <c r="E4645" i="2"/>
  <c r="E4295" i="2"/>
  <c r="E4665" i="2"/>
  <c r="E3802" i="2"/>
  <c r="E2294" i="2"/>
  <c r="E4237" i="2"/>
  <c r="E1983" i="2"/>
  <c r="E4211" i="2"/>
  <c r="E4553" i="2"/>
  <c r="E4441" i="2"/>
  <c r="E4376" i="2"/>
  <c r="E4510" i="2"/>
  <c r="E4753" i="2"/>
  <c r="E3981" i="2"/>
  <c r="E1479" i="2"/>
  <c r="E1509" i="2" s="1"/>
  <c r="E3557" i="2"/>
  <c r="E3825" i="2"/>
  <c r="E619" i="2"/>
  <c r="E1442" i="2"/>
  <c r="E69" i="2"/>
  <c r="E432" i="2"/>
  <c r="E2275" i="2"/>
  <c r="E2336" i="2"/>
  <c r="E536" i="2"/>
  <c r="E1548" i="2"/>
  <c r="E1965" i="2"/>
  <c r="E923" i="2"/>
  <c r="E3649" i="2"/>
  <c r="E333" i="2"/>
  <c r="E2920" i="2"/>
  <c r="E951" i="2"/>
  <c r="E1534" i="2"/>
  <c r="E3090" i="2"/>
  <c r="E1209" i="2"/>
  <c r="E194" i="2"/>
  <c r="E460" i="2"/>
  <c r="E317" i="2"/>
  <c r="E977" i="2"/>
  <c r="E2667" i="2"/>
  <c r="E2016" i="2"/>
  <c r="E1273" i="2"/>
  <c r="E787" i="2"/>
  <c r="E17" i="2"/>
  <c r="E1389" i="2"/>
  <c r="E3747" i="2"/>
  <c r="E3746" i="2" s="1"/>
  <c r="E3768" i="2" s="1"/>
  <c r="E638" i="2"/>
  <c r="E3660" i="2"/>
  <c r="E3659" i="2" s="1"/>
  <c r="E4404" i="2"/>
  <c r="E1798" i="2"/>
  <c r="E2400" i="2"/>
  <c r="E3674" i="2"/>
  <c r="E3669" i="2" s="1"/>
  <c r="E4096" i="2"/>
  <c r="E2280" i="2"/>
  <c r="E4482" i="2"/>
  <c r="E4894" i="2"/>
  <c r="E4409" i="2"/>
  <c r="E2413" i="2"/>
  <c r="E2433" i="2" s="1"/>
  <c r="E3227" i="2"/>
  <c r="E2626" i="2"/>
  <c r="E3150" i="2"/>
  <c r="E3540" i="2"/>
  <c r="E3684" i="2"/>
  <c r="E3112" i="2"/>
  <c r="E3630" i="2"/>
  <c r="E3635" i="2"/>
  <c r="E2183" i="2"/>
  <c r="E493" i="2"/>
  <c r="E734" i="2"/>
  <c r="E4695" i="2"/>
  <c r="E1579" i="2"/>
  <c r="E1466" i="2"/>
  <c r="E1906" i="2"/>
  <c r="E1970" i="2"/>
  <c r="E2559" i="2"/>
  <c r="E2945" i="2"/>
  <c r="E42" i="2"/>
  <c r="E2542" i="2"/>
  <c r="E365" i="2"/>
  <c r="E1746" i="2"/>
  <c r="E1779" i="2"/>
  <c r="E625" i="2"/>
  <c r="E1229" i="2"/>
  <c r="E3491" i="2"/>
  <c r="E3614" i="2"/>
  <c r="E3620" i="2" s="1"/>
  <c r="E4049" i="2"/>
  <c r="E4320" i="2"/>
  <c r="E2476" i="2"/>
  <c r="E1517" i="2"/>
  <c r="E1763" i="2"/>
  <c r="E4928" i="2"/>
  <c r="E4949" i="2" s="1"/>
  <c r="E872" i="2"/>
  <c r="E3889" i="2"/>
  <c r="E4540" i="2"/>
  <c r="E4740" i="2"/>
  <c r="E4912" i="2"/>
  <c r="E1106" i="2"/>
  <c r="E3899" i="2"/>
  <c r="E2242" i="2"/>
  <c r="E1946" i="2"/>
  <c r="E2116" i="2"/>
  <c r="E3364" i="2"/>
  <c r="E161" i="2"/>
  <c r="E408" i="2"/>
  <c r="E750" i="2"/>
  <c r="E1659" i="2"/>
  <c r="E2196" i="2"/>
  <c r="E2314" i="2"/>
  <c r="E2441" i="2"/>
  <c r="E2509" i="2"/>
  <c r="E2647" i="2"/>
  <c r="E4007" i="2"/>
  <c r="E4101" i="2"/>
  <c r="E4279" i="2"/>
  <c r="E4735" i="2"/>
  <c r="E701" i="2"/>
  <c r="E770" i="2"/>
  <c r="E907" i="2"/>
  <c r="E2711" i="2"/>
  <c r="E2724" i="2"/>
  <c r="E3410" i="2"/>
  <c r="E4151" i="2"/>
  <c r="E4198" i="2"/>
  <c r="E2809" i="2"/>
  <c r="E440" i="2"/>
  <c r="E1834" i="2"/>
  <c r="E4363" i="2"/>
  <c r="E656" i="2"/>
  <c r="E963" i="2"/>
  <c r="E1082" i="2"/>
  <c r="E1098" i="2" s="1"/>
  <c r="E1337" i="2"/>
  <c r="E2146" i="2"/>
  <c r="E2378" i="2"/>
  <c r="E3192" i="2"/>
  <c r="E3264" i="2"/>
  <c r="E3397" i="2"/>
  <c r="E3776" i="2"/>
  <c r="E3794" i="2" s="1"/>
  <c r="E3830" i="2"/>
  <c r="E4974" i="2"/>
  <c r="E4988" i="2" s="1"/>
  <c r="E1145" i="2"/>
  <c r="E1168" i="2" s="1"/>
  <c r="E1563" i="2"/>
  <c r="E2842" i="2"/>
  <c r="E268" i="2"/>
  <c r="E289" i="2" s="1"/>
  <c r="E830" i="2"/>
  <c r="E4782" i="2"/>
  <c r="E2958" i="2"/>
  <c r="E1008" i="2"/>
  <c r="E1428" i="2"/>
  <c r="E3716" i="2"/>
  <c r="E509" i="2"/>
  <c r="E3206" i="2"/>
  <c r="E4863" i="2"/>
  <c r="E178" i="2"/>
  <c r="E1884" i="2"/>
  <c r="E2887" i="2"/>
  <c r="E4708" i="2"/>
  <c r="E4015" i="2"/>
  <c r="E1128" i="2"/>
  <c r="E1642" i="2"/>
  <c r="E1901" i="2"/>
  <c r="E2572" i="2"/>
  <c r="E4570" i="2"/>
  <c r="E3732" i="2"/>
  <c r="E3240" i="2"/>
  <c r="E3298" i="2"/>
  <c r="E2159" i="2"/>
  <c r="E3330" i="2"/>
  <c r="E4497" i="2"/>
  <c r="E143" i="2"/>
  <c r="E473" i="2"/>
  <c r="E371" i="2"/>
  <c r="E1730" i="2"/>
  <c r="E2592" i="2"/>
  <c r="E2775" i="2"/>
  <c r="E3170" i="2"/>
  <c r="E3311" i="2"/>
  <c r="E4535" i="2"/>
  <c r="E49" i="2"/>
  <c r="E2989" i="2"/>
  <c r="E553" i="2"/>
  <c r="E865" i="2"/>
  <c r="E1613" i="2"/>
  <c r="E2463" i="2"/>
  <c r="E2788" i="2"/>
  <c r="E2855" i="2"/>
  <c r="E2879" i="2" s="1"/>
  <c r="E3472" i="2"/>
  <c r="E4652" i="2"/>
  <c r="E297" i="2"/>
  <c r="E676" i="2"/>
  <c r="E1306" i="2"/>
  <c r="E4336" i="2"/>
  <c r="E3009" i="2"/>
  <c r="E1319" i="2"/>
  <c r="E569" i="2"/>
  <c r="E4848" i="2"/>
  <c r="E3596" i="2"/>
  <c r="E4256" i="2"/>
  <c r="E1851" i="2"/>
  <c r="E4422" i="2"/>
  <c r="E213" i="2"/>
  <c r="E847" i="2"/>
  <c r="E1018" i="2"/>
  <c r="E1069" i="2"/>
  <c r="E1176" i="2"/>
  <c r="E1201" i="2" s="1"/>
  <c r="E1420" i="2"/>
  <c r="E1676" i="2"/>
  <c r="E1919" i="2"/>
  <c r="E1938" i="2" s="1"/>
  <c r="E2255" i="2"/>
  <c r="E2634" i="2"/>
  <c r="E2756" i="2"/>
  <c r="E3343" i="2"/>
  <c r="E714" i="2"/>
  <c r="E1712" i="2"/>
  <c r="E2003" i="2"/>
  <c r="E2053" i="2"/>
  <c r="E2103" i="2"/>
  <c r="E2210" i="2"/>
  <c r="E2822" i="2"/>
  <c r="E3056" i="2"/>
  <c r="E663" i="2"/>
  <c r="E2496" i="2"/>
  <c r="E2937" i="2"/>
  <c r="E3440" i="2"/>
  <c r="E3504" i="2"/>
  <c r="E4457" i="2"/>
  <c r="E4795" i="2"/>
  <c r="E3948" i="2"/>
  <c r="E3973" i="2" s="1"/>
  <c r="E2323" i="2"/>
  <c r="E3128" i="2"/>
  <c r="E3377" i="2"/>
  <c r="E3459" i="2"/>
  <c r="E4586" i="2"/>
  <c r="E1281" i="2"/>
  <c r="E1696" i="2"/>
  <c r="E2686" i="2"/>
  <c r="E2907" i="2"/>
  <c r="E3022" i="2"/>
  <c r="E4489" i="2"/>
  <c r="E2082" i="2"/>
  <c r="E2529" i="2"/>
  <c r="E3277" i="2"/>
  <c r="E1354" i="2"/>
  <c r="E1381" i="2" s="1"/>
  <c r="E1596" i="2"/>
  <c r="E1814" i="2"/>
  <c r="E2976" i="2"/>
  <c r="E4028" i="2"/>
  <c r="E4133" i="2"/>
  <c r="E118" i="2"/>
  <c r="E226" i="2"/>
  <c r="E244" i="2" s="1"/>
  <c r="E392" i="2"/>
  <c r="E599" i="2"/>
  <c r="E1061" i="2"/>
  <c r="E1299" i="2"/>
  <c r="E2040" i="2"/>
  <c r="E2356" i="2"/>
  <c r="E2605" i="2"/>
  <c r="E3043" i="2"/>
  <c r="E3875" i="2"/>
  <c r="E1040" i="2"/>
  <c r="E218" i="2" l="1"/>
  <c r="E561" i="2"/>
  <c r="E4328" i="2"/>
  <c r="E2564" i="2"/>
  <c r="E4248" i="2"/>
  <c r="E4107" i="2"/>
  <c r="E4368" i="2"/>
  <c r="E3904" i="2"/>
  <c r="E4700" i="2"/>
  <c r="E4545" i="2"/>
  <c r="E3607" i="2"/>
  <c r="E3621" i="2" s="1"/>
  <c r="E413" i="2"/>
  <c r="E1346" i="2"/>
  <c r="E742" i="2"/>
  <c r="E1434" i="2"/>
  <c r="E3120" i="2"/>
  <c r="E1540" i="2"/>
  <c r="E465" i="2"/>
  <c r="E1074" i="2"/>
  <c r="E1311" i="2"/>
  <c r="E1704" i="2"/>
  <c r="E501" i="2"/>
  <c r="E2405" i="2"/>
  <c r="E4414" i="2"/>
  <c r="E3162" i="2"/>
  <c r="E3082" i="2"/>
  <c r="E3629" i="2"/>
  <c r="E3676" i="2" s="1"/>
  <c r="E1605" i="2"/>
  <c r="E3232" i="2"/>
  <c r="E2748" i="2"/>
  <c r="E1975" i="2"/>
  <c r="E3432" i="2"/>
  <c r="E1571" i="2"/>
  <c r="E779" i="2"/>
  <c r="E3496" i="2"/>
  <c r="E1911" i="2"/>
  <c r="E1635" i="2"/>
  <c r="E915" i="2"/>
  <c r="E2151" i="2"/>
  <c r="E1806" i="2"/>
  <c r="E1843" i="2"/>
  <c r="E668" i="2"/>
  <c r="E3738" i="2"/>
  <c r="E2501" i="2"/>
  <c r="E3940" i="2"/>
  <c r="E4745" i="2"/>
  <c r="E2534" i="2"/>
  <c r="E2370" i="2"/>
  <c r="E3836" i="2"/>
  <c r="E4787" i="2"/>
  <c r="E1137" i="2"/>
  <c r="E4287" i="2"/>
  <c r="E1238" i="2"/>
  <c r="E4203" i="2"/>
  <c r="E1471" i="2"/>
  <c r="E706" i="2"/>
  <c r="E1771" i="2"/>
  <c r="E528" i="2"/>
  <c r="E325" i="2"/>
  <c r="E2074" i="2"/>
  <c r="E4020" i="2"/>
  <c r="E2678" i="2"/>
  <c r="E61" i="2"/>
  <c r="E2202" i="2"/>
  <c r="E3014" i="2"/>
  <c r="E2814" i="2"/>
  <c r="E1667" i="2"/>
  <c r="E2468" i="2"/>
  <c r="E3464" i="2"/>
  <c r="E3369" i="2"/>
  <c r="E969" i="2"/>
  <c r="E4657" i="2"/>
  <c r="E2780" i="2"/>
  <c r="E153" i="2"/>
  <c r="E2716" i="2"/>
  <c r="E186" i="2"/>
  <c r="E2597" i="2"/>
  <c r="E2286" i="2"/>
  <c r="E3335" i="2"/>
  <c r="E110" i="2"/>
  <c r="E2847" i="2"/>
  <c r="E4502" i="2"/>
  <c r="E878" i="2"/>
  <c r="E3198" i="2"/>
  <c r="E3269" i="2"/>
  <c r="E4143" i="2"/>
  <c r="E1876" i="2"/>
  <c r="E2981" i="2"/>
  <c r="E4921" i="2"/>
  <c r="E2008" i="2"/>
  <c r="E4449" i="2"/>
  <c r="E4578" i="2"/>
  <c r="E2912" i="2"/>
  <c r="E384" i="2"/>
  <c r="E591" i="2"/>
  <c r="E3402" i="2"/>
  <c r="E839" i="2"/>
  <c r="E630" i="2"/>
  <c r="E3549" i="2"/>
  <c r="E2639" i="2"/>
  <c r="E3048" i="2"/>
  <c r="E2328" i="2"/>
  <c r="E4058" i="2"/>
  <c r="E2045" i="2"/>
  <c r="E3303" i="2"/>
  <c r="E1032" i="2"/>
  <c r="E2950" i="2"/>
  <c r="E4868" i="2"/>
  <c r="E2108" i="2"/>
  <c r="E1738" i="2"/>
  <c r="E2247" i="2"/>
  <c r="E4989" i="2" l="1"/>
  <c r="E1668" i="2"/>
  <c r="D4980" i="2" l="1"/>
  <c r="D4979" i="2" s="1"/>
  <c r="D4977" i="2"/>
  <c r="D4975" i="2"/>
  <c r="D4972" i="2"/>
  <c r="D4971" i="2" s="1"/>
  <c r="D4962" i="2"/>
  <c r="D4957" i="2"/>
  <c r="D4938" i="2"/>
  <c r="D4935" i="2"/>
  <c r="D4929" i="2"/>
  <c r="F4962" i="2" l="1"/>
  <c r="F4972" i="2"/>
  <c r="F4935" i="2"/>
  <c r="F4938" i="2"/>
  <c r="F4975" i="2"/>
  <c r="F4946" i="2"/>
  <c r="F4977" i="2"/>
  <c r="F4980" i="2"/>
  <c r="F4929" i="2"/>
  <c r="F4957" i="2"/>
  <c r="F4986" i="2"/>
  <c r="D4961" i="2"/>
  <c r="D4937" i="2"/>
  <c r="D4945" i="2"/>
  <c r="D4956" i="2"/>
  <c r="D4974" i="2"/>
  <c r="D4988" i="2" s="1"/>
  <c r="D4928" i="2"/>
  <c r="D4964" i="2" l="1"/>
  <c r="F4961" i="2"/>
  <c r="F4974" i="2"/>
  <c r="F4956" i="2"/>
  <c r="F4979" i="2"/>
  <c r="F4937" i="2"/>
  <c r="F4928" i="2"/>
  <c r="F4945" i="2"/>
  <c r="F4985" i="2"/>
  <c r="F4971" i="2"/>
  <c r="D831" i="2" l="1"/>
  <c r="D4463" i="2" l="1"/>
  <c r="D4477" i="2"/>
  <c r="D4479" i="2"/>
  <c r="D4483" i="2"/>
  <c r="D4485" i="2"/>
  <c r="D4490" i="2"/>
  <c r="D4492" i="2"/>
  <c r="D4495" i="2"/>
  <c r="D4498" i="2"/>
  <c r="D4500" i="2"/>
  <c r="F4500" i="2" l="1"/>
  <c r="F4495" i="2"/>
  <c r="F4492" i="2"/>
  <c r="F4490" i="2"/>
  <c r="F4485" i="2"/>
  <c r="F4483" i="2"/>
  <c r="F4479" i="2"/>
  <c r="F4477" i="2"/>
  <c r="F4463" i="2"/>
  <c r="D4494" i="2"/>
  <c r="D4489" i="2"/>
  <c r="D4482" i="2"/>
  <c r="D4497" i="2"/>
  <c r="F4494" i="2" l="1"/>
  <c r="F4489" i="2"/>
  <c r="F4482" i="2"/>
  <c r="D3887" i="2" l="1"/>
  <c r="D644" i="2"/>
  <c r="D654" i="2"/>
  <c r="D657" i="2"/>
  <c r="D659" i="2"/>
  <c r="D661" i="2"/>
  <c r="D666" i="2"/>
  <c r="F666" i="2" l="1"/>
  <c r="F664" i="2"/>
  <c r="F661" i="2"/>
  <c r="F659" i="2"/>
  <c r="F657" i="2"/>
  <c r="F3887" i="2"/>
  <c r="F654" i="2"/>
  <c r="F644" i="2"/>
  <c r="D638" i="2"/>
  <c r="D663" i="2"/>
  <c r="D656" i="2"/>
  <c r="F656" i="2" l="1"/>
  <c r="F663" i="2"/>
  <c r="F638" i="2"/>
  <c r="D3790" i="2" l="1"/>
  <c r="D3780" i="2"/>
  <c r="D3777" i="2"/>
  <c r="F3777" i="2" l="1"/>
  <c r="F3780" i="2"/>
  <c r="D3789" i="2"/>
  <c r="D3776" i="2"/>
  <c r="D3733" i="2"/>
  <c r="D3703" i="2"/>
  <c r="F3776" i="2" l="1"/>
  <c r="D873" i="2" l="1"/>
  <c r="D4785" i="2"/>
  <c r="D4780" i="2"/>
  <c r="D4778" i="2"/>
  <c r="D4772" i="2"/>
  <c r="D4759" i="2"/>
  <c r="D4754" i="2"/>
  <c r="D4018" i="2"/>
  <c r="D4016" i="2"/>
  <c r="D4013" i="2"/>
  <c r="D4011" i="2"/>
  <c r="D4008" i="2"/>
  <c r="D4005" i="2"/>
  <c r="D4000" i="2"/>
  <c r="D3987" i="2"/>
  <c r="D3982" i="2"/>
  <c r="D3938" i="2"/>
  <c r="D3935" i="2"/>
  <c r="D3933" i="2"/>
  <c r="D3932" i="2" s="1"/>
  <c r="D3918" i="2"/>
  <c r="D3913" i="2"/>
  <c r="D876" i="2"/>
  <c r="D870" i="2"/>
  <c r="D866" i="2"/>
  <c r="D853" i="2"/>
  <c r="D848" i="2"/>
  <c r="D589" i="2"/>
  <c r="D586" i="2" s="1"/>
  <c r="D584" i="2"/>
  <c r="D574" i="2"/>
  <c r="D570" i="2"/>
  <c r="D4777" i="2" l="1"/>
  <c r="D4753" i="2"/>
  <c r="D3981" i="2"/>
  <c r="D3912" i="2"/>
  <c r="F589" i="2"/>
  <c r="F4759" i="2"/>
  <c r="F3938" i="2"/>
  <c r="F3982" i="2"/>
  <c r="F3987" i="2"/>
  <c r="F4772" i="2"/>
  <c r="F4775" i="2"/>
  <c r="F4002" i="2"/>
  <c r="F4778" i="2"/>
  <c r="F873" i="2"/>
  <c r="F848" i="2"/>
  <c r="F4005" i="2"/>
  <c r="F570" i="2"/>
  <c r="F853" i="2"/>
  <c r="F3913" i="2"/>
  <c r="F4008" i="2"/>
  <c r="F4780" i="2"/>
  <c r="F574" i="2"/>
  <c r="F3918" i="2"/>
  <c r="F4011" i="2"/>
  <c r="F4783" i="2"/>
  <c r="F584" i="2"/>
  <c r="F870" i="2"/>
  <c r="F4013" i="2"/>
  <c r="F4785" i="2"/>
  <c r="F876" i="2"/>
  <c r="F3933" i="2"/>
  <c r="F4016" i="2"/>
  <c r="F3935" i="2"/>
  <c r="F4018" i="2"/>
  <c r="F4754" i="2"/>
  <c r="D3937" i="2"/>
  <c r="D4004" i="2"/>
  <c r="D865" i="2"/>
  <c r="D4007" i="2"/>
  <c r="D4782" i="2"/>
  <c r="D4015" i="2"/>
  <c r="D872" i="2"/>
  <c r="D569" i="2"/>
  <c r="D847" i="2"/>
  <c r="F872" i="2" l="1"/>
  <c r="F4007" i="2"/>
  <c r="F3981" i="2"/>
  <c r="F4004" i="2"/>
  <c r="F847" i="2"/>
  <c r="F3932" i="2"/>
  <c r="F3937" i="2"/>
  <c r="F569" i="2"/>
  <c r="F865" i="2"/>
  <c r="F4777" i="2"/>
  <c r="F4015" i="2"/>
  <c r="F4753" i="2"/>
  <c r="F586" i="2"/>
  <c r="F4782" i="2"/>
  <c r="F3912" i="2"/>
  <c r="F4774" i="2"/>
  <c r="D526" i="2"/>
  <c r="D525" i="2" s="1"/>
  <c r="D523" i="2"/>
  <c r="D515" i="2"/>
  <c r="D510" i="2"/>
  <c r="F510" i="2" l="1"/>
  <c r="F523" i="2"/>
  <c r="F515" i="2"/>
  <c r="F526" i="2"/>
  <c r="D522" i="2"/>
  <c r="D509" i="2"/>
  <c r="F509" i="2" l="1"/>
  <c r="F525" i="2"/>
  <c r="F522" i="2"/>
  <c r="D323" i="2"/>
  <c r="D322" i="2" s="1"/>
  <c r="D320" i="2"/>
  <c r="D318" i="2"/>
  <c r="D317" i="2" s="1"/>
  <c r="D303" i="2"/>
  <c r="D298" i="2"/>
  <c r="D287" i="2"/>
  <c r="D286" i="2" s="1"/>
  <c r="D274" i="2"/>
  <c r="D269" i="2"/>
  <c r="F320" i="2" l="1"/>
  <c r="F323" i="2"/>
  <c r="F269" i="2"/>
  <c r="F298" i="2"/>
  <c r="F274" i="2"/>
  <c r="F303" i="2"/>
  <c r="F287" i="2"/>
  <c r="F318" i="2"/>
  <c r="D297" i="2"/>
  <c r="D268" i="2"/>
  <c r="D289" i="2" s="1"/>
  <c r="F297" i="2" l="1"/>
  <c r="F286" i="2"/>
  <c r="F317" i="2"/>
  <c r="F268" i="2"/>
  <c r="F322" i="2"/>
  <c r="D59" i="2"/>
  <c r="D58" i="2" s="1"/>
  <c r="D56" i="2"/>
  <c r="D54" i="2"/>
  <c r="D50" i="2"/>
  <c r="D23" i="2"/>
  <c r="D18" i="2"/>
  <c r="D17" i="2" l="1"/>
  <c r="F59" i="2"/>
  <c r="F50" i="2"/>
  <c r="F18" i="2"/>
  <c r="F54" i="2"/>
  <c r="F56" i="2"/>
  <c r="F23" i="2"/>
  <c r="D42" i="2"/>
  <c r="D49" i="2"/>
  <c r="F42" i="2" l="1"/>
  <c r="F49" i="2"/>
  <c r="F58" i="2"/>
  <c r="F17" i="2"/>
  <c r="E289" i="4" l="1"/>
  <c r="E68" i="4"/>
  <c r="E127" i="4"/>
  <c r="E125" i="4"/>
  <c r="E116" i="4"/>
  <c r="E22" i="4" s="1"/>
  <c r="E108" i="4"/>
  <c r="E19" i="4" s="1"/>
  <c r="E18" i="4" s="1"/>
  <c r="E106" i="4"/>
  <c r="E17" i="4" s="1"/>
  <c r="E86" i="4"/>
  <c r="E11" i="4" s="1"/>
  <c r="E82" i="4"/>
  <c r="E9" i="4" s="1"/>
  <c r="E80" i="4"/>
  <c r="E8" i="4" s="1"/>
  <c r="D289" i="4"/>
  <c r="F128" i="4"/>
  <c r="F126" i="4"/>
  <c r="F107" i="4"/>
  <c r="F104" i="4"/>
  <c r="F87" i="4"/>
  <c r="F83" i="4"/>
  <c r="F81" i="4"/>
  <c r="D68" i="4"/>
  <c r="F289" i="4" l="1"/>
  <c r="F227" i="4"/>
  <c r="F132" i="4"/>
  <c r="F113" i="4"/>
  <c r="F257" i="4"/>
  <c r="F114" i="4"/>
  <c r="F131" i="4"/>
  <c r="F109" i="4"/>
  <c r="F79" i="4"/>
  <c r="F256" i="4"/>
  <c r="F78" i="4"/>
  <c r="D224" i="4"/>
  <c r="E260" i="4"/>
  <c r="E64" i="4" s="1"/>
  <c r="D125" i="4"/>
  <c r="D103" i="4"/>
  <c r="F103" i="4" s="1"/>
  <c r="D127" i="4"/>
  <c r="D106" i="4"/>
  <c r="F106" i="4" s="1"/>
  <c r="D80" i="4"/>
  <c r="F80" i="4" s="1"/>
  <c r="D116" i="4"/>
  <c r="D82" i="4"/>
  <c r="F82" i="4" s="1"/>
  <c r="D86" i="4"/>
  <c r="F86" i="4" s="1"/>
  <c r="E130" i="4"/>
  <c r="E129" i="4" s="1"/>
  <c r="E41" i="4" s="1"/>
  <c r="E77" i="4"/>
  <c r="D77" i="4"/>
  <c r="D108" i="4"/>
  <c r="E103" i="4"/>
  <c r="E16" i="4" s="1"/>
  <c r="D130" i="4"/>
  <c r="E121" i="4"/>
  <c r="E120" i="4" s="1"/>
  <c r="D121" i="4"/>
  <c r="E112" i="4"/>
  <c r="E21" i="4" s="1"/>
  <c r="E20" i="4" s="1"/>
  <c r="E255" i="4"/>
  <c r="E63" i="4" s="1"/>
  <c r="D255" i="4"/>
  <c r="F255" i="4" s="1"/>
  <c r="D112" i="4"/>
  <c r="D4917" i="2"/>
  <c r="D4913" i="2"/>
  <c r="D4905" i="2"/>
  <c r="D4901" i="2"/>
  <c r="D4895" i="2"/>
  <c r="D4892" i="2"/>
  <c r="D4890" i="2"/>
  <c r="D4882" i="2"/>
  <c r="D4873" i="2"/>
  <c r="D4866" i="2"/>
  <c r="D4861" i="2"/>
  <c r="D4858" i="2"/>
  <c r="D4853" i="2"/>
  <c r="D4849" i="2"/>
  <c r="D4846" i="2"/>
  <c r="D4843" i="2"/>
  <c r="D4823" i="2"/>
  <c r="D4821" i="2"/>
  <c r="D4801" i="2"/>
  <c r="D4796" i="2"/>
  <c r="D4743" i="2"/>
  <c r="D4738" i="2"/>
  <c r="D4736" i="2"/>
  <c r="D4733" i="2"/>
  <c r="D4732" i="2" s="1"/>
  <c r="D4727" i="2"/>
  <c r="D4714" i="2"/>
  <c r="D4709" i="2"/>
  <c r="D4693" i="2"/>
  <c r="D4689" i="2"/>
  <c r="D4686" i="2"/>
  <c r="D4684" i="2"/>
  <c r="D4671" i="2"/>
  <c r="D4655" i="2"/>
  <c r="D4650" i="2"/>
  <c r="D4646" i="2"/>
  <c r="D4640" i="2"/>
  <c r="D4630" i="2"/>
  <c r="D4616" i="2"/>
  <c r="D4610" i="2"/>
  <c r="D4607" i="2"/>
  <c r="D4605" i="2"/>
  <c r="D4592" i="2"/>
  <c r="D4576" i="2"/>
  <c r="D4575" i="2" s="1"/>
  <c r="D4573" i="2"/>
  <c r="D4571" i="2"/>
  <c r="D4559" i="2"/>
  <c r="D4554" i="2"/>
  <c r="D4543" i="2"/>
  <c r="D4538" i="2"/>
  <c r="D4536" i="2"/>
  <c r="D4531" i="2"/>
  <c r="D4530" i="2" s="1"/>
  <c r="D4528" i="2"/>
  <c r="D4516" i="2"/>
  <c r="D4511" i="2"/>
  <c r="D4458" i="2"/>
  <c r="D4447" i="2"/>
  <c r="D4446" i="2" s="1"/>
  <c r="D4444" i="2"/>
  <c r="D4442" i="2"/>
  <c r="D4428" i="2"/>
  <c r="D4423" i="2"/>
  <c r="D4412" i="2"/>
  <c r="D4410" i="2"/>
  <c r="D4407" i="2"/>
  <c r="D4395" i="2"/>
  <c r="D4393" i="2"/>
  <c r="D4382" i="2"/>
  <c r="D4377" i="2"/>
  <c r="D4366" i="2"/>
  <c r="D4361" i="2"/>
  <c r="D4358" i="2"/>
  <c r="D4355" i="2"/>
  <c r="D4342" i="2"/>
  <c r="D4337" i="2"/>
  <c r="D4326" i="2"/>
  <c r="D4325" i="2" s="1"/>
  <c r="D4323" i="2"/>
  <c r="D4321" i="2"/>
  <c r="D4317" i="2"/>
  <c r="D4313" i="2"/>
  <c r="D4301" i="2"/>
  <c r="D4296" i="2"/>
  <c r="D4285" i="2"/>
  <c r="D4282" i="2"/>
  <c r="D4280" i="2"/>
  <c r="D4277" i="2"/>
  <c r="D4275" i="2"/>
  <c r="D4262" i="2"/>
  <c r="D4257" i="2"/>
  <c r="D4246" i="2"/>
  <c r="D4245" i="2" s="1"/>
  <c r="D4243" i="2"/>
  <c r="D4241" i="2"/>
  <c r="D4238" i="2"/>
  <c r="D4235" i="2"/>
  <c r="D4233" i="2"/>
  <c r="D4231" i="2"/>
  <c r="D4217" i="2"/>
  <c r="D4212" i="2"/>
  <c r="D4201" i="2"/>
  <c r="D4196" i="2"/>
  <c r="D4195" i="2" s="1"/>
  <c r="D4193" i="2"/>
  <c r="D4191" i="2"/>
  <c r="D4185" i="2"/>
  <c r="D4177" i="2"/>
  <c r="D4173" i="2"/>
  <c r="D4171" i="2"/>
  <c r="D4157" i="2"/>
  <c r="D4152" i="2"/>
  <c r="D4141" i="2"/>
  <c r="D4140" i="2" s="1"/>
  <c r="D4138" i="2"/>
  <c r="D4136" i="2"/>
  <c r="D4134" i="2"/>
  <c r="D4121" i="2"/>
  <c r="D4116" i="2"/>
  <c r="D4105" i="2"/>
  <c r="D4099" i="2"/>
  <c r="D4097" i="2"/>
  <c r="D4094" i="2"/>
  <c r="D4092" i="2"/>
  <c r="D4090" i="2"/>
  <c r="D4086" i="2"/>
  <c r="D4072" i="2"/>
  <c r="D4067" i="2"/>
  <c r="D4056" i="2"/>
  <c r="D4055" i="2" s="1"/>
  <c r="D4053" i="2"/>
  <c r="D4047" i="2"/>
  <c r="D4034" i="2"/>
  <c r="D4029" i="2"/>
  <c r="D3971" i="2"/>
  <c r="D3954" i="2"/>
  <c r="D3900" i="2"/>
  <c r="D3897" i="2"/>
  <c r="F3897" i="2" s="1"/>
  <c r="D3894" i="2"/>
  <c r="D3876" i="2"/>
  <c r="D3873" i="2"/>
  <c r="D3864" i="2"/>
  <c r="D3862" i="2"/>
  <c r="D3850" i="2"/>
  <c r="D3845" i="2"/>
  <c r="D3834" i="2"/>
  <c r="D3831" i="2"/>
  <c r="D3828" i="2"/>
  <c r="D3826" i="2"/>
  <c r="D3822" i="2"/>
  <c r="D3820" i="2"/>
  <c r="D3803" i="2"/>
  <c r="D3766" i="2"/>
  <c r="D3752" i="2"/>
  <c r="D3747" i="2"/>
  <c r="D3736" i="2"/>
  <c r="D3727" i="2"/>
  <c r="D3723" i="2"/>
  <c r="D3717" i="2"/>
  <c r="D3714" i="2"/>
  <c r="D3711" i="2"/>
  <c r="D3709" i="2"/>
  <c r="D3707" i="2"/>
  <c r="D3690" i="2"/>
  <c r="D3674" i="2"/>
  <c r="D3670" i="2"/>
  <c r="D3667" i="2"/>
  <c r="D3665" i="2"/>
  <c r="D3660" i="2"/>
  <c r="D3657" i="2"/>
  <c r="D3654" i="2"/>
  <c r="D3647" i="2"/>
  <c r="D3635" i="2"/>
  <c r="D3630" i="2"/>
  <c r="D3618" i="2"/>
  <c r="D3615" i="2"/>
  <c r="D3605" i="2"/>
  <c r="D3604" i="2" s="1"/>
  <c r="D3602" i="2"/>
  <c r="D3600" i="2"/>
  <c r="D3597" i="2"/>
  <c r="D3586" i="2"/>
  <c r="D3580" i="2"/>
  <c r="D3575" i="2"/>
  <c r="D3563" i="2"/>
  <c r="D3558" i="2"/>
  <c r="D3547" i="2"/>
  <c r="D3546" i="2" s="1"/>
  <c r="D3544" i="2"/>
  <c r="D3541" i="2"/>
  <c r="D3535" i="2"/>
  <c r="D3525" i="2"/>
  <c r="D3523" i="2"/>
  <c r="D3510" i="2"/>
  <c r="D3505" i="2"/>
  <c r="D1431" i="2"/>
  <c r="D1426" i="2"/>
  <c r="D1421" i="2"/>
  <c r="D1418" i="2"/>
  <c r="D1416" i="2"/>
  <c r="D1411" i="2"/>
  <c r="D1395" i="2"/>
  <c r="D1390" i="2"/>
  <c r="D1199" i="2"/>
  <c r="D1195" i="2"/>
  <c r="D1182" i="2"/>
  <c r="D1177" i="2"/>
  <c r="D1166" i="2"/>
  <c r="D1165" i="2" s="1"/>
  <c r="D1162" i="2"/>
  <c r="D1161" i="2" s="1"/>
  <c r="D1151" i="2"/>
  <c r="D1146" i="2"/>
  <c r="D1135" i="2"/>
  <c r="D1134" i="2" s="1"/>
  <c r="D1132" i="2"/>
  <c r="D1129" i="2"/>
  <c r="D1112" i="2"/>
  <c r="D1107" i="2"/>
  <c r="D1096" i="2"/>
  <c r="D1095" i="2" s="1"/>
  <c r="D1092" i="2"/>
  <c r="D1088" i="2"/>
  <c r="D1083" i="2"/>
  <c r="D1072" i="2"/>
  <c r="D1070" i="2"/>
  <c r="D1067" i="2"/>
  <c r="D1062" i="2"/>
  <c r="D1059" i="2"/>
  <c r="D1046" i="2"/>
  <c r="D1041" i="2"/>
  <c r="D1030" i="2"/>
  <c r="D1029" i="2" s="1"/>
  <c r="D1027" i="2"/>
  <c r="D1024" i="2"/>
  <c r="D1022" i="2"/>
  <c r="D1019" i="2"/>
  <c r="D1013" i="2"/>
  <c r="D1009" i="2"/>
  <c r="D1001" i="2"/>
  <c r="D983" i="2"/>
  <c r="D978" i="2"/>
  <c r="D913" i="2"/>
  <c r="D912" i="2" s="1"/>
  <c r="D910" i="2"/>
  <c r="D905" i="2"/>
  <c r="D892" i="2"/>
  <c r="D878" i="2"/>
  <c r="D837" i="2"/>
  <c r="D834" i="2"/>
  <c r="D825" i="2"/>
  <c r="D824" i="2" s="1"/>
  <c r="D822" i="2"/>
  <c r="D815" i="2"/>
  <c r="D808" i="2"/>
  <c r="D806" i="2"/>
  <c r="D793" i="2"/>
  <c r="D788" i="2"/>
  <c r="D777" i="2"/>
  <c r="D774" i="2"/>
  <c r="D756" i="2"/>
  <c r="D751" i="2"/>
  <c r="D740" i="2"/>
  <c r="D739" i="2" s="1"/>
  <c r="D737" i="2"/>
  <c r="D735" i="2"/>
  <c r="D720" i="2"/>
  <c r="D715" i="2"/>
  <c r="D704" i="2"/>
  <c r="D699" i="2"/>
  <c r="D694" i="2" s="1"/>
  <c r="D682" i="2"/>
  <c r="D677" i="2"/>
  <c r="D628" i="2"/>
  <c r="D626" i="2"/>
  <c r="D623" i="2"/>
  <c r="D620" i="2"/>
  <c r="D605" i="2"/>
  <c r="D600" i="2"/>
  <c r="D591" i="2"/>
  <c r="D559" i="2"/>
  <c r="D558" i="2" s="1"/>
  <c r="D556" i="2"/>
  <c r="D554" i="2"/>
  <c r="D542" i="2"/>
  <c r="D537" i="2"/>
  <c r="D528" i="2"/>
  <c r="D499" i="2"/>
  <c r="D498" i="2" s="1"/>
  <c r="D496" i="2"/>
  <c r="D479" i="2"/>
  <c r="D474" i="2"/>
  <c r="D463" i="2"/>
  <c r="D461" i="2"/>
  <c r="D458" i="2"/>
  <c r="D446" i="2"/>
  <c r="D441" i="2"/>
  <c r="D430" i="2"/>
  <c r="D429" i="2" s="1"/>
  <c r="D422" i="2"/>
  <c r="D421" i="2" s="1"/>
  <c r="D411" i="2"/>
  <c r="D409" i="2"/>
  <c r="D396" i="2"/>
  <c r="D393" i="2"/>
  <c r="D325" i="2"/>
  <c r="D253" i="2"/>
  <c r="D252" i="2" s="1"/>
  <c r="D260" i="2" s="1"/>
  <c r="D242" i="2"/>
  <c r="D231" i="2"/>
  <c r="D227" i="2"/>
  <c r="D216" i="2"/>
  <c r="D214" i="2"/>
  <c r="D200" i="2"/>
  <c r="D195" i="2"/>
  <c r="D184" i="2"/>
  <c r="D183" i="2" s="1"/>
  <c r="D181" i="2"/>
  <c r="D179" i="2"/>
  <c r="D167" i="2"/>
  <c r="D162" i="2"/>
  <c r="D151" i="2"/>
  <c r="D150" i="2" s="1"/>
  <c r="D148" i="2"/>
  <c r="D146" i="2"/>
  <c r="D144" i="2"/>
  <c r="D141" i="2"/>
  <c r="D138" i="2"/>
  <c r="D136" i="2"/>
  <c r="D124" i="2"/>
  <c r="D119" i="2"/>
  <c r="D108" i="2"/>
  <c r="D107" i="2" s="1"/>
  <c r="D105" i="2"/>
  <c r="D103" i="2"/>
  <c r="D99" i="2"/>
  <c r="D96" i="2"/>
  <c r="D93" i="2"/>
  <c r="D90" i="2"/>
  <c r="D75" i="2"/>
  <c r="D61" i="2"/>
  <c r="D4357" i="2" l="1"/>
  <c r="D4441" i="2"/>
  <c r="D3659" i="2"/>
  <c r="D4115" i="2"/>
  <c r="D4190" i="2"/>
  <c r="D4857" i="2"/>
  <c r="D4688" i="2"/>
  <c r="D4376" i="2"/>
  <c r="D4066" i="2"/>
  <c r="D460" i="2"/>
  <c r="D3557" i="2"/>
  <c r="D4553" i="2"/>
  <c r="D4645" i="2"/>
  <c r="D4211" i="2"/>
  <c r="D98" i="2"/>
  <c r="D4510" i="2"/>
  <c r="D3825" i="2"/>
  <c r="D4295" i="2"/>
  <c r="D4881" i="2"/>
  <c r="D3844" i="2"/>
  <c r="D4237" i="2"/>
  <c r="D619" i="2"/>
  <c r="D432" i="2"/>
  <c r="D536" i="2"/>
  <c r="D977" i="2"/>
  <c r="D714" i="2"/>
  <c r="D69" i="2"/>
  <c r="D1389" i="2"/>
  <c r="D787" i="2"/>
  <c r="D194" i="2"/>
  <c r="E7" i="4"/>
  <c r="F112" i="4"/>
  <c r="F127" i="4"/>
  <c r="F130" i="4"/>
  <c r="F125" i="4"/>
  <c r="F224" i="4"/>
  <c r="F108" i="4"/>
  <c r="F77" i="4"/>
  <c r="F105" i="2"/>
  <c r="F151" i="2"/>
  <c r="F216" i="2"/>
  <c r="F396" i="2"/>
  <c r="F461" i="2"/>
  <c r="F528" i="2"/>
  <c r="F620" i="2"/>
  <c r="F715" i="2"/>
  <c r="F777" i="2"/>
  <c r="F878" i="2"/>
  <c r="F1112" i="2"/>
  <c r="F1431" i="2"/>
  <c r="F3505" i="2"/>
  <c r="F3575" i="2"/>
  <c r="F3828" i="2"/>
  <c r="F3894" i="2"/>
  <c r="F4053" i="2"/>
  <c r="F4097" i="2"/>
  <c r="F4116" i="2"/>
  <c r="F4182" i="2"/>
  <c r="F4233" i="2"/>
  <c r="F4275" i="2"/>
  <c r="F4321" i="2"/>
  <c r="F4423" i="2"/>
  <c r="F4571" i="2"/>
  <c r="F4736" i="2"/>
  <c r="F4905" i="2"/>
  <c r="F162" i="2"/>
  <c r="F409" i="2"/>
  <c r="F537" i="2"/>
  <c r="F720" i="2"/>
  <c r="F788" i="2"/>
  <c r="F892" i="2"/>
  <c r="F1009" i="2"/>
  <c r="F1062" i="2"/>
  <c r="F1126" i="2"/>
  <c r="F1166" i="2"/>
  <c r="F1390" i="2"/>
  <c r="F3510" i="2"/>
  <c r="F3580" i="2"/>
  <c r="F3736" i="2"/>
  <c r="F4099" i="2"/>
  <c r="F4121" i="2"/>
  <c r="F4185" i="2"/>
  <c r="F4277" i="2"/>
  <c r="F4323" i="2"/>
  <c r="F4366" i="2"/>
  <c r="F4428" i="2"/>
  <c r="F4573" i="2"/>
  <c r="F4650" i="2"/>
  <c r="F4689" i="2"/>
  <c r="F4738" i="2"/>
  <c r="F4861" i="2"/>
  <c r="F108" i="2"/>
  <c r="F167" i="2"/>
  <c r="F227" i="2"/>
  <c r="F411" i="2"/>
  <c r="F463" i="2"/>
  <c r="F542" i="2"/>
  <c r="F623" i="2"/>
  <c r="F793" i="2"/>
  <c r="F905" i="2"/>
  <c r="F1013" i="2"/>
  <c r="F1129" i="2"/>
  <c r="F1177" i="2"/>
  <c r="F1395" i="2"/>
  <c r="F3523" i="2"/>
  <c r="F3747" i="2"/>
  <c r="F4056" i="2"/>
  <c r="F4134" i="2"/>
  <c r="F4191" i="2"/>
  <c r="F4235" i="2"/>
  <c r="F4280" i="2"/>
  <c r="F4377" i="2"/>
  <c r="F4442" i="2"/>
  <c r="F4531" i="2"/>
  <c r="F4741" i="2"/>
  <c r="F4864" i="2"/>
  <c r="F4910" i="2"/>
  <c r="F194" i="4"/>
  <c r="F119" i="2"/>
  <c r="F179" i="2"/>
  <c r="F231" i="2"/>
  <c r="F806" i="2"/>
  <c r="F908" i="2"/>
  <c r="F1070" i="2"/>
  <c r="F1132" i="2"/>
  <c r="F1182" i="2"/>
  <c r="F3525" i="2"/>
  <c r="F3586" i="2"/>
  <c r="F3674" i="2"/>
  <c r="F3752" i="2"/>
  <c r="F3834" i="2"/>
  <c r="F4067" i="2"/>
  <c r="F4102" i="2"/>
  <c r="F4136" i="2"/>
  <c r="F4193" i="2"/>
  <c r="F4282" i="2"/>
  <c r="F4326" i="2"/>
  <c r="F4382" i="2"/>
  <c r="F4444" i="2"/>
  <c r="F4536" i="2"/>
  <c r="F4576" i="2"/>
  <c r="F4653" i="2"/>
  <c r="F4693" i="2"/>
  <c r="F4743" i="2"/>
  <c r="F4913" i="2"/>
  <c r="F75" i="2"/>
  <c r="F124" i="2"/>
  <c r="F181" i="2"/>
  <c r="F422" i="2"/>
  <c r="F628" i="2"/>
  <c r="F808" i="2"/>
  <c r="F910" i="2"/>
  <c r="F1022" i="2"/>
  <c r="F1072" i="2"/>
  <c r="F1411" i="2"/>
  <c r="F3535" i="2"/>
  <c r="F3845" i="2"/>
  <c r="F3902" i="2"/>
  <c r="F4072" i="2"/>
  <c r="F4105" i="2"/>
  <c r="F4138" i="2"/>
  <c r="F4238" i="2"/>
  <c r="F4285" i="2"/>
  <c r="F4337" i="2"/>
  <c r="F4538" i="2"/>
  <c r="F4592" i="2"/>
  <c r="F4655" i="2"/>
  <c r="F4801" i="2"/>
  <c r="F4917" i="2"/>
  <c r="F90" i="2"/>
  <c r="F136" i="2"/>
  <c r="F242" i="2"/>
  <c r="F474" i="2"/>
  <c r="F677" i="2"/>
  <c r="F735" i="2"/>
  <c r="F815" i="2"/>
  <c r="F1024" i="2"/>
  <c r="F1083" i="2"/>
  <c r="F1135" i="2"/>
  <c r="F1195" i="2"/>
  <c r="F1416" i="2"/>
  <c r="F3541" i="2"/>
  <c r="F3600" i="2"/>
  <c r="F3850" i="2"/>
  <c r="F3954" i="2"/>
  <c r="F4241" i="2"/>
  <c r="F4296" i="2"/>
  <c r="F4342" i="2"/>
  <c r="F4605" i="2"/>
  <c r="F4671" i="2"/>
  <c r="F4696" i="2"/>
  <c r="F4882" i="2"/>
  <c r="F93" i="2"/>
  <c r="F138" i="2"/>
  <c r="F184" i="2"/>
  <c r="F479" i="2"/>
  <c r="F556" i="2"/>
  <c r="F682" i="2"/>
  <c r="F737" i="2"/>
  <c r="F822" i="2"/>
  <c r="F913" i="2"/>
  <c r="F1027" i="2"/>
  <c r="F1088" i="2"/>
  <c r="F1146" i="2"/>
  <c r="F1199" i="2"/>
  <c r="F1418" i="2"/>
  <c r="F3602" i="2"/>
  <c r="F3766" i="2"/>
  <c r="F3968" i="2"/>
  <c r="F4141" i="2"/>
  <c r="F4196" i="2"/>
  <c r="F4243" i="2"/>
  <c r="F4301" i="2"/>
  <c r="F4447" i="2"/>
  <c r="F4541" i="2"/>
  <c r="F4607" i="2"/>
  <c r="F4698" i="2"/>
  <c r="F4823" i="2"/>
  <c r="F4888" i="2"/>
  <c r="F195" i="4"/>
  <c r="F141" i="2"/>
  <c r="F195" i="2"/>
  <c r="F978" i="2"/>
  <c r="F1151" i="2"/>
  <c r="F3544" i="2"/>
  <c r="F3660" i="2"/>
  <c r="F3803" i="2"/>
  <c r="F3862" i="2"/>
  <c r="F3971" i="2"/>
  <c r="F4086" i="2"/>
  <c r="F4152" i="2"/>
  <c r="F4199" i="2"/>
  <c r="F4313" i="2"/>
  <c r="F4402" i="2"/>
  <c r="F4458" i="2"/>
  <c r="F4543" i="2"/>
  <c r="F4610" i="2"/>
  <c r="F4709" i="2"/>
  <c r="F4843" i="2"/>
  <c r="F4890" i="2"/>
  <c r="F96" i="2"/>
  <c r="F144" i="2"/>
  <c r="F200" i="2"/>
  <c r="F430" i="2"/>
  <c r="F494" i="2"/>
  <c r="F559" i="2"/>
  <c r="F699" i="2"/>
  <c r="F740" i="2"/>
  <c r="F825" i="2"/>
  <c r="F983" i="2"/>
  <c r="F1030" i="2"/>
  <c r="F1092" i="2"/>
  <c r="F1421" i="2"/>
  <c r="F3714" i="2"/>
  <c r="F3864" i="2"/>
  <c r="F4029" i="2"/>
  <c r="F4090" i="2"/>
  <c r="F4157" i="2"/>
  <c r="F4201" i="2"/>
  <c r="F4317" i="2"/>
  <c r="F4511" i="2"/>
  <c r="F4554" i="2"/>
  <c r="F4616" i="2"/>
  <c r="F4714" i="2"/>
  <c r="F4846" i="2"/>
  <c r="F99" i="2"/>
  <c r="F146" i="2"/>
  <c r="F289" i="2"/>
  <c r="F441" i="2"/>
  <c r="F591" i="2"/>
  <c r="F751" i="2"/>
  <c r="F999" i="2"/>
  <c r="F1041" i="2"/>
  <c r="F1162" i="2"/>
  <c r="F3547" i="2"/>
  <c r="F3605" i="2"/>
  <c r="F3873" i="2"/>
  <c r="F4034" i="2"/>
  <c r="F4092" i="2"/>
  <c r="F4171" i="2"/>
  <c r="F4212" i="2"/>
  <c r="F4246" i="2"/>
  <c r="F4358" i="2"/>
  <c r="F4407" i="2"/>
  <c r="F4516" i="2"/>
  <c r="F4559" i="2"/>
  <c r="F4630" i="2"/>
  <c r="F4684" i="2"/>
  <c r="F4727" i="2"/>
  <c r="F4849" i="2"/>
  <c r="F4892" i="2"/>
  <c r="F103" i="2"/>
  <c r="F148" i="2"/>
  <c r="F325" i="2"/>
  <c r="F446" i="2"/>
  <c r="F600" i="2"/>
  <c r="F702" i="2"/>
  <c r="F756" i="2"/>
  <c r="F834" i="2"/>
  <c r="F1001" i="2"/>
  <c r="F1046" i="2"/>
  <c r="F1096" i="2"/>
  <c r="F1426" i="2"/>
  <c r="F3558" i="2"/>
  <c r="F3615" i="2"/>
  <c r="F3822" i="2"/>
  <c r="F4047" i="2"/>
  <c r="F4094" i="2"/>
  <c r="F4173" i="2"/>
  <c r="F4217" i="2"/>
  <c r="F4257" i="2"/>
  <c r="F4410" i="2"/>
  <c r="F4528" i="2"/>
  <c r="F4640" i="2"/>
  <c r="F4686" i="2"/>
  <c r="F4853" i="2"/>
  <c r="F4895" i="2"/>
  <c r="F214" i="2"/>
  <c r="F393" i="2"/>
  <c r="F458" i="2"/>
  <c r="F499" i="2"/>
  <c r="F605" i="2"/>
  <c r="F704" i="2"/>
  <c r="F774" i="2"/>
  <c r="F837" i="2"/>
  <c r="F1059" i="2"/>
  <c r="F1107" i="2"/>
  <c r="F1429" i="2"/>
  <c r="F3563" i="2"/>
  <c r="F3618" i="2"/>
  <c r="F3826" i="2"/>
  <c r="F4050" i="2"/>
  <c r="F4177" i="2"/>
  <c r="F4231" i="2"/>
  <c r="F4262" i="2"/>
  <c r="F4412" i="2"/>
  <c r="F4646" i="2"/>
  <c r="F4733" i="2"/>
  <c r="F4901" i="2"/>
  <c r="F3690" i="2"/>
  <c r="F3635" i="2"/>
  <c r="F3630" i="2"/>
  <c r="F253" i="2"/>
  <c r="F4821" i="2"/>
  <c r="F4796" i="2"/>
  <c r="F4393" i="2"/>
  <c r="F4395" i="2"/>
  <c r="F61" i="2"/>
  <c r="F3876" i="2"/>
  <c r="E62" i="4"/>
  <c r="D886" i="2"/>
  <c r="D3684" i="2"/>
  <c r="D49" i="4"/>
  <c r="E119" i="4"/>
  <c r="F148" i="4"/>
  <c r="D3732" i="2"/>
  <c r="D4904" i="2"/>
  <c r="F4904" i="2" s="1"/>
  <c r="D1194" i="2"/>
  <c r="D3762" i="2"/>
  <c r="D1091" i="2"/>
  <c r="D3967" i="2"/>
  <c r="D4401" i="2"/>
  <c r="D8" i="4"/>
  <c r="D17" i="4"/>
  <c r="D63" i="4"/>
  <c r="D11" i="4"/>
  <c r="D9" i="4"/>
  <c r="D16" i="4"/>
  <c r="D7" i="4"/>
  <c r="D22" i="4"/>
  <c r="D140" i="2"/>
  <c r="D95" i="2"/>
  <c r="D1026" i="2"/>
  <c r="D836" i="2"/>
  <c r="D19" i="4"/>
  <c r="E40" i="4"/>
  <c r="D21" i="4"/>
  <c r="D120" i="4"/>
  <c r="F120" i="4" s="1"/>
  <c r="D213" i="2"/>
  <c r="D734" i="2"/>
  <c r="D4632" i="2"/>
  <c r="D178" i="2"/>
  <c r="D129" i="4"/>
  <c r="E254" i="4"/>
  <c r="E111" i="4"/>
  <c r="D4863" i="2"/>
  <c r="D4133" i="2"/>
  <c r="D4894" i="2"/>
  <c r="D1176" i="2"/>
  <c r="D4404" i="2"/>
  <c r="D676" i="2"/>
  <c r="D3830" i="2"/>
  <c r="D1106" i="2"/>
  <c r="D143" i="2"/>
  <c r="D3629" i="2"/>
  <c r="D1128" i="2"/>
  <c r="D392" i="2"/>
  <c r="D599" i="2"/>
  <c r="D493" i="2"/>
  <c r="F172" i="4"/>
  <c r="D1018" i="2"/>
  <c r="D1428" i="2"/>
  <c r="D3596" i="2"/>
  <c r="D3970" i="2"/>
  <c r="D3669" i="2"/>
  <c r="D4028" i="2"/>
  <c r="D4587" i="2"/>
  <c r="E203" i="4"/>
  <c r="D701" i="2"/>
  <c r="D1069" i="2"/>
  <c r="D3729" i="2"/>
  <c r="D3889" i="2"/>
  <c r="D4198" i="2"/>
  <c r="E171" i="4"/>
  <c r="E31" i="4" s="1"/>
  <c r="E251" i="4"/>
  <c r="E60" i="4" s="1"/>
  <c r="F202" i="4"/>
  <c r="D750" i="2"/>
  <c r="D904" i="2"/>
  <c r="D1198" i="2"/>
  <c r="D4151" i="2"/>
  <c r="D473" i="2"/>
  <c r="D907" i="2"/>
  <c r="D1082" i="2"/>
  <c r="D3656" i="2"/>
  <c r="D4540" i="2"/>
  <c r="D3504" i="2"/>
  <c r="D3808" i="2"/>
  <c r="D3802" i="2" s="1"/>
  <c r="D3896" i="2"/>
  <c r="F3896" i="2" s="1"/>
  <c r="D4096" i="2"/>
  <c r="F252" i="4"/>
  <c r="D226" i="2"/>
  <c r="D770" i="2"/>
  <c r="D3614" i="2"/>
  <c r="D4409" i="2"/>
  <c r="D776" i="2"/>
  <c r="D830" i="2"/>
  <c r="D1040" i="2"/>
  <c r="D3746" i="2"/>
  <c r="D3899" i="2"/>
  <c r="D4708" i="2"/>
  <c r="E188" i="4"/>
  <c r="E37" i="4" s="1"/>
  <c r="D440" i="2"/>
  <c r="D465" i="2" s="1"/>
  <c r="D553" i="2"/>
  <c r="D625" i="2"/>
  <c r="D1008" i="2"/>
  <c r="D3534" i="2"/>
  <c r="D3949" i="2"/>
  <c r="D4363" i="2"/>
  <c r="D408" i="2"/>
  <c r="D1420" i="2"/>
  <c r="D3540" i="2"/>
  <c r="D3585" i="2"/>
  <c r="D3713" i="2"/>
  <c r="D1145" i="2"/>
  <c r="D1168" i="2" s="1"/>
  <c r="D3716" i="2"/>
  <c r="E201" i="4"/>
  <c r="D1061" i="2"/>
  <c r="D3765" i="2"/>
  <c r="D3875" i="2"/>
  <c r="D4336" i="2"/>
  <c r="D4422" i="2"/>
  <c r="D4912" i="2"/>
  <c r="D4101" i="2"/>
  <c r="D4652" i="2"/>
  <c r="D4848" i="2"/>
  <c r="D4184" i="2"/>
  <c r="D4666" i="2"/>
  <c r="D4665" i="2" s="1"/>
  <c r="D4735" i="2"/>
  <c r="D4256" i="2"/>
  <c r="D4320" i="2"/>
  <c r="D4570" i="2"/>
  <c r="D4695" i="2"/>
  <c r="D4740" i="2"/>
  <c r="D4535" i="2"/>
  <c r="D4049" i="2"/>
  <c r="D4279" i="2"/>
  <c r="D4457" i="2"/>
  <c r="D4795" i="2"/>
  <c r="D4284" i="2"/>
  <c r="E209" i="4"/>
  <c r="E178" i="4"/>
  <c r="E33" i="4" s="1"/>
  <c r="E207" i="4"/>
  <c r="D241" i="2"/>
  <c r="D161" i="2"/>
  <c r="D118" i="2"/>
  <c r="D111" i="4"/>
  <c r="D4787" i="2"/>
  <c r="D4949" i="2"/>
  <c r="D3940" i="2"/>
  <c r="D4020" i="2"/>
  <c r="D561" i="2" l="1"/>
  <c r="D3607" i="2"/>
  <c r="D742" i="2"/>
  <c r="D4545" i="2"/>
  <c r="D4248" i="2"/>
  <c r="D1434" i="2"/>
  <c r="D4107" i="2"/>
  <c r="D3768" i="2"/>
  <c r="D3676" i="2"/>
  <c r="D3904" i="2"/>
  <c r="D4328" i="2"/>
  <c r="D4368" i="2"/>
  <c r="D4700" i="2"/>
  <c r="D244" i="2"/>
  <c r="D1098" i="2"/>
  <c r="D1074" i="2"/>
  <c r="D501" i="2"/>
  <c r="D413" i="2"/>
  <c r="D218" i="2"/>
  <c r="D1201" i="2"/>
  <c r="F129" i="4"/>
  <c r="F16" i="4"/>
  <c r="F94" i="4"/>
  <c r="F21" i="4"/>
  <c r="F9" i="4"/>
  <c r="F19" i="4"/>
  <c r="F17" i="4"/>
  <c r="F49" i="4"/>
  <c r="F11" i="4"/>
  <c r="F63" i="4"/>
  <c r="F7" i="4"/>
  <c r="F4510" i="2"/>
  <c r="F3940" i="2"/>
  <c r="F183" i="4"/>
  <c r="F266" i="4"/>
  <c r="F429" i="2"/>
  <c r="F4237" i="2"/>
  <c r="F4740" i="2"/>
  <c r="F3765" i="2"/>
  <c r="F166" i="4"/>
  <c r="F1040" i="2"/>
  <c r="F4409" i="2"/>
  <c r="F694" i="2"/>
  <c r="F493" i="2"/>
  <c r="F1106" i="2"/>
  <c r="F1161" i="2"/>
  <c r="F4404" i="2"/>
  <c r="F4133" i="2"/>
  <c r="F3604" i="2"/>
  <c r="F1194" i="2"/>
  <c r="F536" i="2"/>
  <c r="F4695" i="2"/>
  <c r="F4184" i="2"/>
  <c r="F3534" i="2"/>
  <c r="F3614" i="2"/>
  <c r="F4909" i="2"/>
  <c r="F249" i="4"/>
  <c r="F248" i="4"/>
  <c r="F3557" i="2"/>
  <c r="F3830" i="2"/>
  <c r="F200" i="4"/>
  <c r="F152" i="4"/>
  <c r="F178" i="2"/>
  <c r="F4401" i="2"/>
  <c r="F4115" i="2"/>
  <c r="F177" i="4"/>
  <c r="F4570" i="2"/>
  <c r="F1420" i="2"/>
  <c r="F776" i="2"/>
  <c r="F4096" i="2"/>
  <c r="F4151" i="2"/>
  <c r="F599" i="2"/>
  <c r="F787" i="2"/>
  <c r="F1176" i="2"/>
  <c r="F4732" i="2"/>
  <c r="F3967" i="2"/>
  <c r="F268" i="4"/>
  <c r="F267" i="4"/>
  <c r="F4848" i="2"/>
  <c r="F1061" i="2"/>
  <c r="F196" i="4"/>
  <c r="F4325" i="2"/>
  <c r="F4652" i="2"/>
  <c r="F498" i="2"/>
  <c r="F1145" i="2"/>
  <c r="F1134" i="2"/>
  <c r="F183" i="2"/>
  <c r="F233" i="4"/>
  <c r="F392" i="2"/>
  <c r="F977" i="2"/>
  <c r="F107" i="2"/>
  <c r="F4645" i="2"/>
  <c r="F162" i="4"/>
  <c r="F4245" i="2"/>
  <c r="F408" i="2"/>
  <c r="F770" i="2"/>
  <c r="F3808" i="2"/>
  <c r="F157" i="4"/>
  <c r="F1128" i="2"/>
  <c r="F4553" i="2"/>
  <c r="F4530" i="2"/>
  <c r="F1091" i="2"/>
  <c r="F69" i="2"/>
  <c r="F4256" i="2"/>
  <c r="F118" i="2"/>
  <c r="F4279" i="2"/>
  <c r="F4320" i="2"/>
  <c r="F460" i="2"/>
  <c r="F1008" i="2"/>
  <c r="F161" i="2"/>
  <c r="F182" i="4"/>
  <c r="F4101" i="2"/>
  <c r="F98" i="2"/>
  <c r="F271" i="4"/>
  <c r="F226" i="2"/>
  <c r="F3659" i="2"/>
  <c r="F1082" i="2"/>
  <c r="F1198" i="2"/>
  <c r="F4295" i="2"/>
  <c r="F824" i="2"/>
  <c r="F4863" i="2"/>
  <c r="F734" i="2"/>
  <c r="F4881" i="2"/>
  <c r="F4049" i="2"/>
  <c r="F270" i="4"/>
  <c r="F194" i="2"/>
  <c r="F175" i="4"/>
  <c r="F4195" i="2"/>
  <c r="F4912" i="2"/>
  <c r="F199" i="4"/>
  <c r="F625" i="2"/>
  <c r="F4708" i="2"/>
  <c r="F3504" i="2"/>
  <c r="F907" i="2"/>
  <c r="F904" i="2"/>
  <c r="F4198" i="2"/>
  <c r="F3970" i="2"/>
  <c r="F4357" i="2"/>
  <c r="F4140" i="2"/>
  <c r="F213" i="2"/>
  <c r="F3732" i="2"/>
  <c r="F206" i="4"/>
  <c r="F4441" i="2"/>
  <c r="F4422" i="2"/>
  <c r="F553" i="2"/>
  <c r="F4055" i="2"/>
  <c r="F169" i="4"/>
  <c r="F473" i="2"/>
  <c r="F750" i="2"/>
  <c r="F3889" i="2"/>
  <c r="F3596" i="2"/>
  <c r="F3844" i="2"/>
  <c r="F676" i="2"/>
  <c r="F150" i="2"/>
  <c r="F836" i="2"/>
  <c r="F95" i="2"/>
  <c r="F4446" i="2"/>
  <c r="F241" i="2"/>
  <c r="F4066" i="2"/>
  <c r="F440" i="2"/>
  <c r="F250" i="4"/>
  <c r="F4587" i="2"/>
  <c r="F1428" i="2"/>
  <c r="F4575" i="2"/>
  <c r="F197" i="4"/>
  <c r="F886" i="2"/>
  <c r="F4284" i="2"/>
  <c r="F3713" i="2"/>
  <c r="F236" i="4"/>
  <c r="F1069" i="2"/>
  <c r="F4028" i="2"/>
  <c r="F4211" i="2"/>
  <c r="F1165" i="2"/>
  <c r="F1029" i="2"/>
  <c r="F140" i="2"/>
  <c r="F170" i="4"/>
  <c r="F160" i="4"/>
  <c r="F4949" i="2"/>
  <c r="F144" i="4"/>
  <c r="F179" i="4"/>
  <c r="F4535" i="2"/>
  <c r="F4735" i="2"/>
  <c r="F4336" i="2"/>
  <c r="F3585" i="2"/>
  <c r="F4363" i="2"/>
  <c r="F3746" i="2"/>
  <c r="F149" i="4"/>
  <c r="F159" i="4"/>
  <c r="F158" i="4"/>
  <c r="F739" i="2"/>
  <c r="F3669" i="2"/>
  <c r="F143" i="2"/>
  <c r="F4894" i="2"/>
  <c r="F4688" i="2"/>
  <c r="F154" i="4"/>
  <c r="F4020" i="2"/>
  <c r="F619" i="2"/>
  <c r="F247" i="4"/>
  <c r="F4787" i="2"/>
  <c r="F421" i="2"/>
  <c r="F213" i="4"/>
  <c r="F3546" i="2"/>
  <c r="F4457" i="2"/>
  <c r="F4190" i="2"/>
  <c r="F4666" i="2"/>
  <c r="F3825" i="2"/>
  <c r="F3540" i="2"/>
  <c r="F3949" i="2"/>
  <c r="F4540" i="2"/>
  <c r="F701" i="2"/>
  <c r="F1389" i="2"/>
  <c r="F714" i="2"/>
  <c r="F912" i="2"/>
  <c r="F558" i="2"/>
  <c r="F1095" i="2"/>
  <c r="F1026" i="2"/>
  <c r="F151" i="4"/>
  <c r="F145" i="4"/>
  <c r="F147" i="4"/>
  <c r="F3684" i="2"/>
  <c r="F3629" i="2"/>
  <c r="F252" i="2"/>
  <c r="F150" i="4"/>
  <c r="F143" i="4"/>
  <c r="F4795" i="2"/>
  <c r="F167" i="4"/>
  <c r="F4376" i="2"/>
  <c r="F155" i="4"/>
  <c r="F8" i="4"/>
  <c r="F4632" i="2"/>
  <c r="F184" i="4"/>
  <c r="F3875" i="2"/>
  <c r="D40" i="4"/>
  <c r="D203" i="4"/>
  <c r="F210" i="4"/>
  <c r="E240" i="4"/>
  <c r="E239" i="4" s="1"/>
  <c r="D119" i="4"/>
  <c r="D384" i="2"/>
  <c r="D4502" i="2"/>
  <c r="D4586" i="2"/>
  <c r="D668" i="2"/>
  <c r="F153" i="4"/>
  <c r="D153" i="2"/>
  <c r="D1032" i="2"/>
  <c r="D201" i="4"/>
  <c r="D251" i="4"/>
  <c r="F251" i="4" s="1"/>
  <c r="D171" i="4"/>
  <c r="F171" i="4" s="1"/>
  <c r="D18" i="4"/>
  <c r="E228" i="4"/>
  <c r="E50" i="4" s="1"/>
  <c r="F261" i="4"/>
  <c r="E84" i="4"/>
  <c r="E76" i="4" s="1"/>
  <c r="D20" i="4"/>
  <c r="D1238" i="2"/>
  <c r="D915" i="2"/>
  <c r="D110" i="2"/>
  <c r="D1471" i="2"/>
  <c r="D3549" i="2"/>
  <c r="D41" i="4"/>
  <c r="F41" i="4" s="1"/>
  <c r="D240" i="4"/>
  <c r="F240" i="4" s="1"/>
  <c r="E193" i="4"/>
  <c r="E192" i="4" s="1"/>
  <c r="E42" i="4" s="1"/>
  <c r="E168" i="4"/>
  <c r="E30" i="4" s="1"/>
  <c r="D779" i="2"/>
  <c r="E224" i="4"/>
  <c r="E101" i="4"/>
  <c r="E15" i="4" s="1"/>
  <c r="D4203" i="2"/>
  <c r="D1381" i="2"/>
  <c r="D4414" i="2"/>
  <c r="D839" i="2"/>
  <c r="E165" i="4"/>
  <c r="E29" i="4" s="1"/>
  <c r="D4745" i="2"/>
  <c r="D969" i="2"/>
  <c r="D630" i="2"/>
  <c r="E269" i="4"/>
  <c r="E67" i="4" s="1"/>
  <c r="E146" i="4"/>
  <c r="E26" i="4" s="1"/>
  <c r="D165" i="4"/>
  <c r="F165" i="4" s="1"/>
  <c r="D246" i="4"/>
  <c r="D3738" i="2"/>
  <c r="D4449" i="2"/>
  <c r="D235" i="4"/>
  <c r="F235" i="4" s="1"/>
  <c r="E156" i="4"/>
  <c r="E27" i="4" s="1"/>
  <c r="E173" i="4"/>
  <c r="E32" i="4" s="1"/>
  <c r="E264" i="4"/>
  <c r="E66" i="4" s="1"/>
  <c r="D168" i="4"/>
  <c r="F168" i="4" s="1"/>
  <c r="F142" i="4"/>
  <c r="D156" i="4"/>
  <c r="F156" i="4" s="1"/>
  <c r="E181" i="4"/>
  <c r="E35" i="4" s="1"/>
  <c r="D4868" i="2"/>
  <c r="E163" i="4"/>
  <c r="E28" i="4" s="1"/>
  <c r="D4578" i="2"/>
  <c r="D4143" i="2"/>
  <c r="D173" i="4"/>
  <c r="F173" i="4" s="1"/>
  <c r="D4287" i="2"/>
  <c r="E231" i="4"/>
  <c r="D3948" i="2"/>
  <c r="D1137" i="2"/>
  <c r="D4921" i="2"/>
  <c r="D1571" i="2"/>
  <c r="E246" i="4"/>
  <c r="E245" i="4" s="1"/>
  <c r="D3620" i="2"/>
  <c r="D3794" i="2"/>
  <c r="E235" i="4"/>
  <c r="E53" i="4" s="1"/>
  <c r="D706" i="2"/>
  <c r="D4058" i="2"/>
  <c r="D231" i="4"/>
  <c r="F164" i="4"/>
  <c r="E186" i="4"/>
  <c r="D43" i="4"/>
  <c r="D212" i="4"/>
  <c r="F212" i="4" s="1"/>
  <c r="E212" i="4"/>
  <c r="E211" i="4" s="1"/>
  <c r="E43" i="4"/>
  <c r="E141" i="4"/>
  <c r="D186" i="2"/>
  <c r="D178" i="4"/>
  <c r="D264" i="4"/>
  <c r="D269" i="4"/>
  <c r="D181" i="4"/>
  <c r="D193" i="4"/>
  <c r="F246" i="4" l="1"/>
  <c r="D245" i="4"/>
  <c r="F98" i="4"/>
  <c r="F100" i="4"/>
  <c r="F229" i="4"/>
  <c r="F91" i="4"/>
  <c r="F119" i="4"/>
  <c r="F102" i="4"/>
  <c r="F40" i="4"/>
  <c r="F97" i="4"/>
  <c r="F85" i="4"/>
  <c r="F93" i="4"/>
  <c r="F242" i="4"/>
  <c r="F92" i="4"/>
  <c r="F99" i="4"/>
  <c r="F241" i="4"/>
  <c r="F18" i="4"/>
  <c r="F95" i="4"/>
  <c r="F90" i="4"/>
  <c r="F264" i="4"/>
  <c r="F231" i="4"/>
  <c r="F4368" i="2"/>
  <c r="F110" i="2"/>
  <c r="F201" i="4"/>
  <c r="F4586" i="2"/>
  <c r="F432" i="2"/>
  <c r="F1311" i="2"/>
  <c r="F1571" i="2"/>
  <c r="F3948" i="2"/>
  <c r="F3607" i="2"/>
  <c r="F839" i="2"/>
  <c r="F915" i="2"/>
  <c r="F4058" i="2"/>
  <c r="F3794" i="2"/>
  <c r="F1168" i="2"/>
  <c r="F413" i="2"/>
  <c r="F742" i="2"/>
  <c r="F4988" i="2"/>
  <c r="F4545" i="2"/>
  <c r="F4921" i="2"/>
  <c r="F1201" i="2"/>
  <c r="F1381" i="2"/>
  <c r="F1238" i="2"/>
  <c r="F1032" i="2"/>
  <c r="F193" i="4"/>
  <c r="F1098" i="2"/>
  <c r="F1137" i="2"/>
  <c r="F4203" i="2"/>
  <c r="F3549" i="2"/>
  <c r="F668" i="2"/>
  <c r="F4502" i="2"/>
  <c r="F187" i="4"/>
  <c r="F178" i="4"/>
  <c r="F1074" i="2"/>
  <c r="F4665" i="2"/>
  <c r="F3768" i="2"/>
  <c r="F779" i="2"/>
  <c r="F1434" i="2"/>
  <c r="F4328" i="2"/>
  <c r="F465" i="2"/>
  <c r="F384" i="2"/>
  <c r="F186" i="2"/>
  <c r="F3620" i="2"/>
  <c r="F4287" i="2"/>
  <c r="F4248" i="2"/>
  <c r="F630" i="2"/>
  <c r="F1471" i="2"/>
  <c r="F4107" i="2"/>
  <c r="F4449" i="2"/>
  <c r="F969" i="2"/>
  <c r="F501" i="2"/>
  <c r="F218" i="2"/>
  <c r="F244" i="2"/>
  <c r="F1273" i="2"/>
  <c r="F3802" i="2"/>
  <c r="F4143" i="2"/>
  <c r="F561" i="2"/>
  <c r="F269" i="4"/>
  <c r="F43" i="4"/>
  <c r="F4964" i="2"/>
  <c r="F706" i="2"/>
  <c r="F1540" i="2"/>
  <c r="F4578" i="2"/>
  <c r="F4745" i="2"/>
  <c r="F153" i="2"/>
  <c r="F203" i="4"/>
  <c r="F3738" i="2"/>
  <c r="F3676" i="2"/>
  <c r="F260" i="2"/>
  <c r="F208" i="4"/>
  <c r="F4868" i="2"/>
  <c r="F4414" i="2"/>
  <c r="F3904" i="2"/>
  <c r="F181" i="4"/>
  <c r="D239" i="4"/>
  <c r="D146" i="4"/>
  <c r="D26" i="4" s="1"/>
  <c r="D209" i="4"/>
  <c r="D4657" i="2"/>
  <c r="E89" i="4"/>
  <c r="E56" i="4"/>
  <c r="E55" i="4" s="1"/>
  <c r="D30" i="4"/>
  <c r="D211" i="4"/>
  <c r="D188" i="4"/>
  <c r="D31" i="4"/>
  <c r="D32" i="4"/>
  <c r="D53" i="4"/>
  <c r="D27" i="4"/>
  <c r="D163" i="4"/>
  <c r="F163" i="4" s="1"/>
  <c r="D60" i="4"/>
  <c r="D141" i="4"/>
  <c r="F141" i="4" s="1"/>
  <c r="D29" i="4"/>
  <c r="D260" i="4"/>
  <c r="F260" i="4" s="1"/>
  <c r="E96" i="4"/>
  <c r="E14" i="4" s="1"/>
  <c r="D84" i="4"/>
  <c r="D76" i="4" s="1"/>
  <c r="E10" i="4"/>
  <c r="E6" i="4" s="1"/>
  <c r="D56" i="4"/>
  <c r="F56" i="4" s="1"/>
  <c r="D228" i="4"/>
  <c r="D101" i="4"/>
  <c r="D96" i="4"/>
  <c r="D89" i="4"/>
  <c r="E223" i="4"/>
  <c r="E49" i="4"/>
  <c r="E48" i="4" s="1"/>
  <c r="E65" i="4"/>
  <c r="E61" i="4" s="1"/>
  <c r="D59" i="4"/>
  <c r="F59" i="4" s="1"/>
  <c r="E263" i="4"/>
  <c r="E253" i="4" s="1"/>
  <c r="E39" i="4"/>
  <c r="E191" i="4"/>
  <c r="E59" i="4"/>
  <c r="E58" i="4" s="1"/>
  <c r="E238" i="4"/>
  <c r="D3836" i="2"/>
  <c r="E230" i="4"/>
  <c r="E52" i="4"/>
  <c r="E51" i="4" s="1"/>
  <c r="D3973" i="2"/>
  <c r="D3621" i="2"/>
  <c r="D230" i="4"/>
  <c r="D52" i="4"/>
  <c r="F52" i="4" s="1"/>
  <c r="D4989" i="2"/>
  <c r="E36" i="4"/>
  <c r="E34" i="4" s="1"/>
  <c r="E180" i="4"/>
  <c r="E25" i="4"/>
  <c r="E24" i="4" s="1"/>
  <c r="E140" i="4"/>
  <c r="D35" i="4"/>
  <c r="D67" i="4"/>
  <c r="D207" i="4"/>
  <c r="F207" i="4" s="1"/>
  <c r="D263" i="4"/>
  <c r="F263" i="4" s="1"/>
  <c r="D66" i="4"/>
  <c r="D33" i="4"/>
  <c r="D186" i="4"/>
  <c r="E54" i="4" l="1"/>
  <c r="E88" i="4"/>
  <c r="F239" i="4"/>
  <c r="E13" i="4"/>
  <c r="F228" i="4"/>
  <c r="F3973" i="2"/>
  <c r="F53" i="4"/>
  <c r="F32" i="4"/>
  <c r="F67" i="4"/>
  <c r="F3836" i="2"/>
  <c r="F31" i="4"/>
  <c r="F209" i="4"/>
  <c r="F4989" i="2"/>
  <c r="F211" i="4"/>
  <c r="F30" i="4"/>
  <c r="F3621" i="2"/>
  <c r="F245" i="4"/>
  <c r="F186" i="4"/>
  <c r="F4700" i="2"/>
  <c r="F60" i="4"/>
  <c r="F33" i="4"/>
  <c r="F66" i="4"/>
  <c r="F1346" i="2"/>
  <c r="F27" i="4"/>
  <c r="F29" i="4"/>
  <c r="F146" i="4"/>
  <c r="F26" i="4"/>
  <c r="F4657" i="2"/>
  <c r="F35" i="4"/>
  <c r="D25" i="4"/>
  <c r="D55" i="4"/>
  <c r="D64" i="4"/>
  <c r="D254" i="4"/>
  <c r="E12" i="4"/>
  <c r="E5" i="4" s="1"/>
  <c r="D140" i="4"/>
  <c r="D37" i="4"/>
  <c r="D51" i="4"/>
  <c r="D58" i="4"/>
  <c r="D238" i="4"/>
  <c r="D28" i="4"/>
  <c r="F28" i="4" s="1"/>
  <c r="D192" i="4"/>
  <c r="F192" i="4" s="1"/>
  <c r="E47" i="4"/>
  <c r="E46" i="4" s="1"/>
  <c r="E222" i="4"/>
  <c r="E221" i="4" s="1"/>
  <c r="E75" i="4"/>
  <c r="E133" i="4" s="1"/>
  <c r="D10" i="4"/>
  <c r="D50" i="4"/>
  <c r="D223" i="4"/>
  <c r="D88" i="4"/>
  <c r="D13" i="4"/>
  <c r="D15" i="4"/>
  <c r="D14" i="4"/>
  <c r="E23" i="4"/>
  <c r="E139" i="4"/>
  <c r="E214" i="4" s="1"/>
  <c r="D65" i="4"/>
  <c r="D36" i="4"/>
  <c r="F36" i="4" s="1"/>
  <c r="D180" i="4"/>
  <c r="F223" i="4" l="1"/>
  <c r="D62" i="4"/>
  <c r="F64" i="4"/>
  <c r="F50" i="4"/>
  <c r="F55" i="4"/>
  <c r="F62" i="4"/>
  <c r="F254" i="4"/>
  <c r="F65" i="4"/>
  <c r="F238" i="4"/>
  <c r="F58" i="4"/>
  <c r="F25" i="4"/>
  <c r="F140" i="4"/>
  <c r="F180" i="4"/>
  <c r="D253" i="4"/>
  <c r="D191" i="4"/>
  <c r="D24" i="4"/>
  <c r="E38" i="4"/>
  <c r="E44" i="4" s="1"/>
  <c r="E69" i="4" s="1"/>
  <c r="D42" i="4"/>
  <c r="F42" i="4" s="1"/>
  <c r="D34" i="4"/>
  <c r="D75" i="4"/>
  <c r="D12" i="4"/>
  <c r="D6" i="4"/>
  <c r="D54" i="4"/>
  <c r="D48" i="4"/>
  <c r="D222" i="4"/>
  <c r="F222" i="4" s="1"/>
  <c r="D61" i="4"/>
  <c r="D139" i="4"/>
  <c r="F139" i="4" s="1"/>
  <c r="F48" i="4" l="1"/>
  <c r="F253" i="4"/>
  <c r="F54" i="4"/>
  <c r="F61" i="4"/>
  <c r="F191" i="4"/>
  <c r="F24" i="4"/>
  <c r="F34" i="4"/>
  <c r="D39" i="4"/>
  <c r="D23" i="4"/>
  <c r="F23" i="4" s="1"/>
  <c r="D133" i="4"/>
  <c r="D221" i="4"/>
  <c r="D5" i="4"/>
  <c r="D214" i="4"/>
  <c r="D47" i="4"/>
  <c r="F47" i="4" s="1"/>
  <c r="F221" i="4" l="1"/>
  <c r="F39" i="4"/>
  <c r="F214" i="4"/>
  <c r="D38" i="4"/>
  <c r="D46" i="4"/>
  <c r="F46" i="4" l="1"/>
  <c r="D44" i="4"/>
  <c r="D69" i="4" s="1"/>
  <c r="C96" i="4" l="1"/>
  <c r="C84" i="4"/>
  <c r="C101" i="4"/>
  <c r="F84" i="4" l="1"/>
  <c r="C76" i="4"/>
  <c r="F96" i="4"/>
  <c r="F101" i="4"/>
  <c r="C14" i="4"/>
  <c r="F14" i="4" s="1"/>
  <c r="C15" i="4"/>
  <c r="F15" i="4" s="1"/>
  <c r="C89" i="4"/>
  <c r="F89" i="4" s="1"/>
  <c r="C10" i="4"/>
  <c r="F76" i="4"/>
  <c r="F10" i="4" l="1"/>
  <c r="C6" i="4"/>
  <c r="F6" i="4" s="1"/>
  <c r="C88" i="4"/>
  <c r="C13" i="4"/>
  <c r="F13" i="4" l="1"/>
  <c r="F88" i="4"/>
  <c r="C12" i="4"/>
  <c r="C75" i="4"/>
  <c r="F75" i="4" l="1"/>
  <c r="F12" i="4"/>
  <c r="C133" i="4"/>
  <c r="F133" i="4" s="1"/>
  <c r="C5" i="4"/>
  <c r="F5" i="4" s="1"/>
  <c r="C38" i="4" l="1"/>
  <c r="C44" i="4" l="1"/>
  <c r="F44" i="4" l="1"/>
  <c r="C69" i="4"/>
</calcChain>
</file>

<file path=xl/sharedStrings.xml><?xml version="1.0" encoding="utf-8"?>
<sst xmlns="http://schemas.openxmlformats.org/spreadsheetml/2006/main" count="5937" uniqueCount="1037">
  <si>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</si>
  <si>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</si>
  <si>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</si>
  <si>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</si>
  <si>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</si>
  <si>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</si>
  <si>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</si>
  <si>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</si>
  <si>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</si>
  <si>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</si>
  <si>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</si>
  <si>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</si>
  <si>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</si>
  <si>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</si>
  <si>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</si>
  <si>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</si>
  <si>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</si>
  <si>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</si>
  <si>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</si>
  <si>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</si>
  <si>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</si>
  <si>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</si>
  <si>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</si>
  <si>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</si>
  <si>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</si>
  <si>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</si>
  <si>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</si>
  <si>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</si>
  <si>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</si>
  <si>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</si>
  <si>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</si>
  <si>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</si>
  <si>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</si>
  <si>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</si>
  <si>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</si>
  <si>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</si>
  <si>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</si>
  <si>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</si>
  <si>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</si>
  <si>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</si>
  <si>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</si>
  <si>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</si>
  <si>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</si>
  <si>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</si>
  <si>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</si>
  <si>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</si>
  <si>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</si>
  <si>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</si>
  <si>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</si>
  <si>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</si>
  <si>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</si>
  <si>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</si>
  <si>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</si>
  <si>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</si>
  <si>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</si>
  <si>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</si>
  <si>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</si>
  <si>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</si>
  <si>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</si>
  <si>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</si>
  <si>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</si>
  <si>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</si>
  <si>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</si>
  <si>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</si>
  <si>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</si>
  <si>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</si>
  <si>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</si>
  <si>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</si>
  <si>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</si>
  <si>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</si>
  <si>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</si>
  <si>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</si>
  <si>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</si>
  <si>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</si>
  <si>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</si>
  <si>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</si>
  <si>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</si>
  <si>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</si>
  <si>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</si>
  <si>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</si>
  <si>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</si>
  <si>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</si>
  <si>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</si>
  <si>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</si>
  <si>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</si>
  <si>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</si>
  <si>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</si>
  <si>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</si>
  <si>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</si>
  <si>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</si>
  <si>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</si>
  <si>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</si>
  <si>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</si>
  <si>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</si>
  <si>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</si>
  <si>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</si>
  <si>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</si>
  <si>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</si>
  <si>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</si>
  <si>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</si>
  <si>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примљене зајмове  у земљи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</si>
  <si>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</si>
  <si>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</si>
  <si>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</si>
  <si>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</si>
  <si>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</si>
  <si>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</si>
  <si>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</si>
  <si>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</si>
  <si>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</si>
  <si>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</si>
  <si>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</si>
  <si>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</si>
  <si>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</si>
  <si>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</si>
  <si>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</si>
  <si>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</si>
  <si>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</si>
  <si>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</si>
  <si>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</si>
  <si>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</si>
  <si>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</si>
  <si>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</si>
  <si>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</si>
  <si>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</si>
  <si>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</si>
  <si>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</si>
  <si>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</si>
  <si>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</si>
  <si>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</si>
  <si>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</si>
  <si>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</si>
  <si>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</si>
  <si>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</si>
  <si>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</si>
  <si>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</si>
  <si>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</si>
  <si>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</si>
  <si>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</si>
  <si>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</si>
  <si>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</si>
  <si>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</si>
  <si>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</si>
  <si>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</si>
  <si>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</si>
  <si>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</si>
  <si>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</si>
  <si>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</si>
  <si>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</si>
  <si>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</si>
  <si>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</si>
  <si>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</si>
  <si>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</si>
  <si>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</si>
  <si>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</si>
  <si>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</si>
  <si>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</si>
  <si>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</si>
  <si>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</si>
  <si>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</si>
  <si>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</si>
  <si>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</si>
  <si>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</si>
  <si>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</si>
  <si>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</si>
  <si>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</si>
  <si>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</si>
  <si>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</si>
  <si>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</si>
  <si>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</si>
  <si>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</si>
  <si>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</si>
  <si>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</si>
  <si>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</si>
  <si>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</si>
  <si>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</si>
  <si>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</si>
  <si>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</si>
  <si>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</si>
  <si>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</si>
  <si>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</si>
  <si>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</si>
  <si>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</si>
  <si>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</si>
  <si>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</si>
  <si>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</si>
  <si>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</si>
  <si>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</si>
  <si>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</si>
  <si>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</si>
  <si>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</si>
  <si>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</si>
  <si>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</si>
  <si>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</si>
  <si>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</si>
  <si>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</si>
  <si>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</si>
  <si>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</si>
  <si>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</si>
  <si>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</si>
  <si>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</si>
  <si>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</si>
  <si>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</si>
  <si>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</si>
  <si>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</si>
  <si>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</si>
  <si>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</si>
  <si>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</si>
  <si>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</si>
  <si>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</si>
  <si>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</si>
  <si>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</si>
  <si>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</si>
  <si>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</si>
  <si>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</si>
  <si>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</si>
  <si>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</si>
  <si>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</si>
  <si>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</si>
  <si>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</si>
  <si>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</si>
  <si>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</si>
  <si>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</si>
  <si>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</si>
  <si>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</si>
  <si>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</si>
  <si>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</si>
  <si>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</si>
  <si>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</si>
  <si>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</si>
  <si>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</si>
  <si>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</si>
  <si>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</si>
  <si>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</si>
  <si>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</si>
  <si>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</si>
  <si>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</si>
  <si>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</si>
  <si>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</si>
  <si>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</si>
  <si>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</si>
  <si>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</si>
  <si>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</si>
  <si>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</si>
  <si>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</si>
  <si>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</si>
  <si>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</si>
  <si>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</si>
  <si>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</si>
  <si>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</si>
  <si>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</si>
  <si>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</si>
  <si>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</si>
  <si>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</si>
  <si>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</si>
  <si>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</si>
  <si>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</si>
  <si>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</si>
  <si>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</si>
  <si>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</si>
  <si>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</si>
  <si>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</si>
  <si>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</si>
  <si>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</si>
  <si>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</si>
  <si>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</si>
  <si>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</si>
  <si>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</si>
  <si>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</si>
  <si>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</si>
  <si>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</si>
  <si>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</si>
  <si>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</si>
  <si>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</si>
  <si>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</si>
  <si>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</si>
  <si>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</si>
  <si>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</si>
  <si>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</si>
  <si>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</si>
  <si>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</si>
  <si>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</si>
  <si>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</si>
  <si>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</si>
  <si>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</si>
  <si>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</si>
  <si>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</si>
  <si>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</si>
  <si>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</si>
  <si>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</si>
  <si>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</si>
  <si>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</si>
  <si>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</si>
  <si>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</si>
  <si>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</si>
  <si>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</si>
  <si>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</si>
  <si>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</si>
  <si>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</si>
  <si>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</si>
  <si>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</si>
  <si>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</si>
  <si>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</si>
  <si>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</si>
  <si>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</si>
  <si>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</si>
  <si>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</si>
  <si>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</si>
  <si>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</si>
  <si>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</si>
  <si>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</si>
  <si>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</si>
  <si>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</si>
  <si>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</si>
  <si>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</si>
  <si>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</si>
  <si>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</si>
  <si>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</si>
  <si>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</si>
  <si>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</si>
  <si>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</si>
  <si>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</si>
  <si>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</si>
  <si>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</si>
  <si>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</si>
  <si>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</si>
  <si>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</si>
  <si>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</si>
  <si>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</si>
  <si>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</si>
  <si>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</si>
  <si>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</si>
  <si>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</si>
  <si>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</si>
  <si>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</si>
  <si>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</si>
  <si>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</si>
  <si>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</si>
  <si>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</si>
  <si>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</si>
  <si>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</si>
  <si>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</si>
  <si>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</si>
  <si>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</si>
  <si>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</si>
  <si>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</si>
  <si>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</si>
  <si>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</si>
  <si>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</si>
  <si>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</si>
  <si>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</si>
  <si>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</si>
  <si>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</si>
  <si>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</si>
  <si>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</si>
  <si>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</si>
  <si>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</si>
  <si>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</si>
  <si>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</si>
  <si>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</si>
  <si>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</si>
  <si>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</si>
  <si>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</si>
  <si>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</si>
  <si>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</si>
  <si>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</si>
  <si>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</si>
  <si>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</si>
  <si>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</si>
  <si>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</si>
  <si>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</si>
  <si>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</si>
  <si>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</si>
  <si>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</si>
  <si>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</si>
  <si>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</si>
  <si>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</si>
  <si>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</si>
  <si>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</si>
  <si>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</si>
  <si>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</si>
  <si>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</si>
  <si>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</si>
  <si>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</si>
  <si>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</si>
  <si>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</si>
  <si>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</si>
  <si>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</si>
  <si>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</si>
  <si>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</si>
  <si>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</si>
  <si>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</si>
  <si>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</si>
  <si>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</si>
  <si>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</si>
  <si>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</si>
  <si>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</si>
  <si>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</si>
  <si>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</si>
  <si>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</si>
  <si>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</si>
  <si>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</si>
  <si>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</si>
  <si>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</si>
  <si>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</si>
  <si>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</si>
  <si>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</si>
  <si>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</si>
  <si>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</si>
  <si>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</si>
  <si>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</si>
  <si>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</si>
  <si>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</si>
  <si>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</si>
  <si>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</si>
  <si>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</si>
  <si>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</si>
  <si>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</si>
  <si>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</si>
  <si>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</si>
  <si>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</si>
  <si>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</si>
  <si>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</si>
  <si>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</si>
  <si>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</si>
  <si>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</si>
  <si>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</si>
  <si>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</si>
  <si>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</si>
  <si>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</si>
  <si>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</si>
  <si>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</si>
  <si>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</si>
  <si>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</si>
  <si>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</si>
  <si>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</si>
  <si>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</si>
  <si>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</si>
  <si>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</si>
  <si>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</si>
  <si>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</si>
  <si>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</si>
  <si>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</si>
  <si>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</si>
  <si>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</si>
  <si>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</si>
  <si>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</si>
  <si>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</si>
  <si>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</si>
  <si>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</si>
  <si>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</si>
  <si>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</si>
  <si>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</si>
  <si>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</si>
  <si>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</si>
  <si>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</si>
  <si>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</si>
  <si>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</si>
  <si>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</si>
  <si>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</si>
  <si>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</si>
  <si>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</si>
  <si>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</si>
  <si>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</si>
  <si>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</si>
  <si>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</si>
  <si>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</si>
  <si>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</si>
  <si>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</si>
  <si>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</si>
  <si>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</si>
  <si>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</si>
  <si>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</si>
  <si>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</si>
  <si>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</si>
  <si>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</si>
  <si>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</si>
  <si>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</si>
  <si>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</si>
  <si>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</si>
  <si>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</si>
  <si>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</si>
  <si>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</si>
  <si>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</si>
  <si>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</si>
  <si>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</si>
  <si>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</si>
  <si>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</si>
  <si>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</si>
  <si>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</si>
  <si>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</si>
  <si>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</si>
  <si>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</si>
  <si>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</si>
  <si>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</si>
  <si>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</si>
  <si>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</si>
  <si>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</si>
  <si>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</si>
  <si>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</si>
  <si>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</si>
  <si>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</si>
  <si>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</si>
  <si>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</si>
  <si>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</si>
  <si>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</si>
  <si>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</si>
  <si>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</si>
  <si>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</si>
  <si>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</si>
  <si>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</si>
  <si>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</si>
  <si>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</si>
  <si>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</si>
  <si>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</si>
  <si>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</si>
  <si>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</si>
  <si>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</si>
  <si>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</si>
  <si>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</si>
  <si>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</si>
  <si>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</si>
  <si>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</si>
  <si>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</si>
  <si>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</si>
  <si>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</si>
  <si>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</si>
  <si>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</si>
  <si>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</si>
  <si>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</si>
  <si>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</si>
  <si>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</si>
  <si>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</si>
  <si>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</si>
  <si>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</si>
  <si>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</si>
  <si>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</si>
  <si>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</si>
  <si>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</si>
  <si>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</si>
  <si>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</si>
  <si>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</si>
  <si>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</si>
  <si>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</si>
  <si>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</si>
  <si>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</si>
  <si>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</si>
  <si>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</si>
  <si>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</si>
  <si>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</si>
  <si>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</si>
  <si>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</si>
  <si>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</si>
  <si>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</si>
  <si>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</si>
  <si>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</si>
  <si>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</si>
  <si>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</si>
  <si>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</si>
  <si>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</si>
  <si>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</si>
  <si>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</si>
  <si>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</si>
  <si>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</si>
  <si>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</si>
  <si>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</si>
  <si>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</si>
  <si>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</si>
  <si>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</si>
  <si>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</si>
  <si>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</si>
  <si>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</si>
  <si>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</si>
  <si>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</si>
  <si>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</si>
  <si>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</si>
  <si>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</si>
  <si>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</si>
  <si>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</si>
  <si>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</si>
  <si>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</si>
  <si>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</si>
  <si>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</si>
  <si>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</si>
  <si>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</si>
  <si>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</si>
  <si>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</si>
  <si>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</si>
  <si>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</si>
  <si>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</si>
  <si>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</si>
  <si>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</si>
  <si>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</si>
  <si>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</si>
  <si>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</si>
  <si>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</si>
  <si>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</si>
  <si>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</si>
  <si>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</si>
  <si>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</si>
  <si>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</si>
  <si>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</si>
  <si>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</si>
  <si>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</si>
  <si>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</si>
  <si>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</si>
  <si>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</si>
  <si>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</si>
  <si>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</si>
  <si>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</si>
  <si>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</si>
  <si>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</si>
  <si>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Предсједник Републике Српске</t>
  </si>
  <si>
    <t>Народна скупштина Републике Српске</t>
  </si>
  <si>
    <t>Вијеће народа Републике Српске</t>
  </si>
  <si>
    <t>Омбудсман за дјецу Републике Српске</t>
  </si>
  <si>
    <t>Комисија за жалбе</t>
  </si>
  <si>
    <t>Републичка изборна комисија</t>
  </si>
  <si>
    <t>Фискални савјет Републике Српске</t>
  </si>
  <si>
    <t>Уставни суд Републике Српске</t>
  </si>
  <si>
    <t>Влада Републике Српске</t>
  </si>
  <si>
    <t>Ваздухопловни сервис</t>
  </si>
  <si>
    <t>Републички секретаријат за законодавство</t>
  </si>
  <si>
    <t>Агенција за државну управу</t>
  </si>
  <si>
    <t>Одбор државне управе за жалбе</t>
  </si>
  <si>
    <t>Гендер центар</t>
  </si>
  <si>
    <t>Канцеларија правног представника</t>
  </si>
  <si>
    <t>Републичка управа за инспекцијске послове</t>
  </si>
  <si>
    <t>Служба за заједничке послове Владе Републике Српске</t>
  </si>
  <si>
    <t>Хеликоптерски сервис</t>
  </si>
  <si>
    <t>Републичка управа цивилне заштите</t>
  </si>
  <si>
    <t>Академија наука и умјетности Републике Српске</t>
  </si>
  <si>
    <t>Министарство унутрашњих послова</t>
  </si>
  <si>
    <t>Министарство просвјете и културе</t>
  </si>
  <si>
    <t>Основне школе</t>
  </si>
  <si>
    <t>Средње школе</t>
  </si>
  <si>
    <t>Републички педагошки завод</t>
  </si>
  <si>
    <t>Институције културе</t>
  </si>
  <si>
    <t>Архив Републике Српске</t>
  </si>
  <si>
    <t>Републички секретаријат за вјере</t>
  </si>
  <si>
    <t>Универзитет у Бањој Луци</t>
  </si>
  <si>
    <t>Универзитет у Источном Сарајеву</t>
  </si>
  <si>
    <t>Висока медицинска школа Приједор</t>
  </si>
  <si>
    <t>Висока школа за туризам и хотелијерство Требиње</t>
  </si>
  <si>
    <t>Институције специјалног и умјетничког образовања</t>
  </si>
  <si>
    <t>Завод за образовање одраслих</t>
  </si>
  <si>
    <t>Пореска управа Републике Српске</t>
  </si>
  <si>
    <t>Републички завод за статистику</t>
  </si>
  <si>
    <t>Републичка управа за игре на срећу</t>
  </si>
  <si>
    <t>Министарство правде</t>
  </si>
  <si>
    <t>Врховни суд Републике Српске</t>
  </si>
  <si>
    <t>Републичко јавно тужилаштво Републике Српске</t>
  </si>
  <si>
    <t>Правобранилаштво Републике Српске</t>
  </si>
  <si>
    <t>Центар за едукацију судија и тужилаца у Републици Српској</t>
  </si>
  <si>
    <t>Судска полиција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</si>
  <si>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</si>
  <si>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</si>
  <si>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</si>
  <si>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</si>
  <si>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</si>
  <si>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Окружни суд Бања Лука</t>
  </si>
  <si>
    <t>Окружни суд Бијељина</t>
  </si>
  <si>
    <t>Окружни суд Добој</t>
  </si>
  <si>
    <t>Окружни суд Источно Сарајево</t>
  </si>
  <si>
    <t>Окружни суд Требиње</t>
  </si>
  <si>
    <t>Казнено - поправни завод Бања Лука</t>
  </si>
  <si>
    <t>Казнено - поправни завод Фоча</t>
  </si>
  <si>
    <t>Казнено - поправни завод Бијељина</t>
  </si>
  <si>
    <t>Казнено - поправни завод Добој</t>
  </si>
  <si>
    <t>Казнено - поправни завод Источно Сарајево</t>
  </si>
  <si>
    <t>Казнено - поправни завод Требиње</t>
  </si>
  <si>
    <t>Основни суд Бања Лука</t>
  </si>
  <si>
    <t>Основни суд Мркоњић Град</t>
  </si>
  <si>
    <t>Основни суд Прњавор</t>
  </si>
  <si>
    <t>Основни суд Градишка</t>
  </si>
  <si>
    <t>Основни суд Приједор</t>
  </si>
  <si>
    <t>Основни суд Нови Град</t>
  </si>
  <si>
    <t>Основни суд Котор Варош</t>
  </si>
  <si>
    <t>Основни суд Бијељина</t>
  </si>
  <si>
    <t>Основни суд Зворник</t>
  </si>
  <si>
    <t>Основни суд Требиње</t>
  </si>
  <si>
    <t>Основни суд Фоча</t>
  </si>
  <si>
    <t>Основни суд Добој</t>
  </si>
  <si>
    <t>Основни суд Теслић</t>
  </si>
  <si>
    <t>Основни суд Дервента</t>
  </si>
  <si>
    <t>Основни суд Модрича</t>
  </si>
  <si>
    <t>Основни суд Соколац</t>
  </si>
  <si>
    <t>Основни суд Власеница</t>
  </si>
  <si>
    <t>Основни суд Вишеград</t>
  </si>
  <si>
    <t>Основни суд Сребреница</t>
  </si>
  <si>
    <t>Основни суд Козарска Дубица</t>
  </si>
  <si>
    <t>Центар за пружање бесплатне правне помоћи</t>
  </si>
  <si>
    <t>Републички центар за истраживање рата, ратних злочина и тражења несталих лица</t>
  </si>
  <si>
    <t>Агенција за управљање одузетом имовином</t>
  </si>
  <si>
    <t>Виши привредни суд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</si>
  <si>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</si>
  <si>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</si>
  <si>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</si>
  <si>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Источно Сарајево</t>
  </si>
  <si>
    <t>Окружни привредни суд Требиње</t>
  </si>
  <si>
    <t>Окружни привредни суд Приједор</t>
  </si>
  <si>
    <t>Окружно јавно тужилаштво Приједор</t>
  </si>
  <si>
    <t>Окружни суд Приједор</t>
  </si>
  <si>
    <t>Министарство управе и локалне самоуправе</t>
  </si>
  <si>
    <t>Министарство здравља и социјалне заштите</t>
  </si>
  <si>
    <t>Републички завод за стандардизацију и метрологију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</si>
  <si>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</si>
  <si>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</si>
  <si>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</si>
  <si>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Агенција за аграрна плаћања</t>
  </si>
  <si>
    <t>Министарство саобраћаја и веза</t>
  </si>
  <si>
    <t>Агенција за безбједност саобраћаја</t>
  </si>
  <si>
    <t>Министарство трговине и туризма</t>
  </si>
  <si>
    <t>Министарство за просторно уређење, грађевинарство и екологију</t>
  </si>
  <si>
    <t>Републичка дирекција за обнову и изградњу</t>
  </si>
  <si>
    <t>Фонд за пензијско и инвалидско осигурање Републике Српске</t>
  </si>
  <si>
    <t>Главна служба за ревизију јавног сектора Републике Српске</t>
  </si>
  <si>
    <t>Министарство породице, омладине и спорта</t>
  </si>
  <si>
    <t>Остала буџетска потрошња</t>
  </si>
  <si>
    <t>Министарство рада и борачко - инвалидске заштите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</si>
  <si>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</si>
  <si>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</si>
  <si>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</si>
  <si>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</si>
  <si>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</si>
  <si>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</si>
  <si>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</si>
  <si>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</si>
  <si>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</si>
  <si>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</si>
  <si>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</si>
  <si>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</si>
  <si>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</si>
  <si>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</si>
  <si>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</si>
  <si>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</si>
  <si>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</si>
  <si>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</si>
  <si>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</si>
  <si>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</si>
  <si>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</si>
  <si>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</si>
  <si>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</si>
  <si>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</si>
  <si>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</si>
  <si>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Републички протокол</t>
  </si>
  <si>
    <t>Републички секретаријат за расељена лица и миграције</t>
  </si>
  <si>
    <t>Угоститељски сервис Владе Републике Српске</t>
  </si>
  <si>
    <t>Ђачки домови</t>
  </si>
  <si>
    <t>Министарство енергетике и рударства</t>
  </si>
  <si>
    <t>Министарство привреде и предузетништва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</si>
  <si>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</si>
  <si>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</si>
  <si>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</si>
  <si>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</si>
  <si>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</si>
  <si>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</si>
  <si>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</si>
  <si>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</si>
  <si>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</si>
  <si>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</si>
  <si>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</si>
  <si>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</si>
  <si>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</si>
  <si>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Основни суд Шамац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</si>
  <si>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</si>
  <si>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</si>
  <si>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</si>
  <si>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ЈЗУ Завод за трансфузијску медицину Републике Српске</t>
  </si>
  <si>
    <t>ЈЗУ Завод за судску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</si>
  <si>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</si>
  <si>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</si>
  <si>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</si>
  <si>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</si>
  <si>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</si>
  <si>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</si>
  <si>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</si>
  <si>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</si>
  <si>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</si>
  <si>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</si>
  <si>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</si>
  <si>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</si>
  <si>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</si>
  <si>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</si>
  <si>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</si>
  <si>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</si>
  <si>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</si>
  <si>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</si>
  <si>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</si>
  <si>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</si>
  <si>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</si>
  <si>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</si>
  <si>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</si>
  <si>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</si>
  <si>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</si>
  <si>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</si>
  <si>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</si>
  <si>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</si>
  <si>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</si>
  <si>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</si>
  <si>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</si>
  <si>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</si>
  <si>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</si>
  <si>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</si>
  <si>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</si>
  <si>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</si>
  <si>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</si>
  <si>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</si>
  <si>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</si>
  <si>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</si>
  <si>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</si>
  <si>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</si>
  <si>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</si>
  <si>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</si>
  <si>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</si>
  <si>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</si>
  <si>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</si>
  <si>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</si>
  <si>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</si>
  <si>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</si>
  <si>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</si>
  <si>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</si>
  <si>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</si>
  <si>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</si>
  <si>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</si>
  <si>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</si>
  <si>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ЈЗУ Завод за стоматологију Републике Српске</t>
  </si>
  <si>
    <t>РАСПОДЈЕЛА СУФИЦИТА ИЗ РАНИЈИХ ПЕРИОДА / НЕУТРОШЕНА СРЕДСТВА</t>
  </si>
  <si>
    <t>П р и м и ц и  о д  ф и н а н с и ј с к е  и м о в и н е</t>
  </si>
  <si>
    <t>Остали непоменути расходи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</si>
  <si>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</si>
  <si>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</si>
  <si>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</si>
  <si>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</si>
  <si>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</si>
  <si>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</si>
  <si>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</si>
  <si>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</si>
  <si>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</si>
  <si>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</si>
  <si>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</si>
  <si>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</si>
  <si>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</si>
  <si>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</si>
  <si>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>Текући грантови у земљи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</si>
  <si>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</si>
  <si>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</si>
  <si>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</si>
  <si>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</si>
  <si>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</si>
  <si>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</si>
  <si>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</si>
  <si>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</si>
  <si>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</si>
  <si>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</si>
  <si>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</si>
  <si>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</si>
  <si>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Број потрошачке јединице: 100-118,200-272,300-333,400-438,500-548,600-624,700-724,800-861,900-965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</si>
  <si>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</si>
  <si>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</si>
  <si>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Назив потрошачке јединице: Назив потрошачке јединице: Ђачки домови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</si>
  <si>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</si>
  <si>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</si>
  <si>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</si>
  <si>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</si>
  <si>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</si>
  <si>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>Буџет Републике Српске за
2025. годину
(Фонд 02)</t>
  </si>
  <si>
    <t>Трансфери од осталих једиица власти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</si>
  <si>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</si>
  <si>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</si>
  <si>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</si>
  <si>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</si>
  <si>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</si>
  <si>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</si>
  <si>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Трансфер Заводу за запошљавање - Програм подршке запошљавању младих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</si>
  <si>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</si>
  <si>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</si>
  <si>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</si>
  <si>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БУЏЕТ РЕПУБЛИКЕ СРПСКЕ ЗА 2025 - ОПШТИ ДИО</t>
  </si>
  <si>
    <t>БУЏЕТ РЕПУБЛИКЕ СРПСКЕ ЗА 2025 - БУЏЕТСКИ ПРИХОДИ И ПРИМИЦИ ЗА НЕФИНАНСИЈСКУ ИМОВИНУ</t>
  </si>
  <si>
    <t>БУЏЕТ РЕПУБЛИКЕ СРПСКЕ ЗА 2025 - БУЏЕТСКИ РАСХОДИ И ИЗДАЦИ ЗА НЕФИНАНСИЈСКУ ИМОВИНУ</t>
  </si>
  <si>
    <t>БУЏЕТ РЕПУБЛИКЕ СРПСКЕ ЗА 2025 - ФИНАНСИРАЊЕ</t>
  </si>
  <si>
    <t xml:space="preserve">БУЏЕТ РЕПУБЛИКЕ СРПСКЕ ЗА 2025 - ФУНКЦИОНАЛНА КЛАСИФИКАЦИЈА РАСХОДА И НЕТО ИЗДАТАКА ЗА НЕФИНАНСИЈСКУ ИМОВИНУ </t>
  </si>
  <si>
    <t>Трансфер Заводу за запошљавање - Програм запошљавања у привреди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</si>
  <si>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</si>
  <si>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</si>
  <si>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</si>
  <si>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</si>
  <si>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</si>
  <si>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</si>
  <si>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</si>
  <si>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</si>
  <si>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</si>
  <si>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</si>
  <si>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</si>
  <si>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</si>
  <si>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0202</t>
  </si>
  <si>
    <t>0204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</si>
  <si>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</si>
  <si>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</si>
  <si>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</si>
  <si>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0207</t>
  </si>
  <si>
    <t>0208</t>
  </si>
  <si>
    <t>0209</t>
  </si>
  <si>
    <t>0304</t>
  </si>
  <si>
    <t>0405</t>
  </si>
  <si>
    <t>0407</t>
  </si>
  <si>
    <t>0410</t>
  </si>
  <si>
    <t>Републичка управа за геодетске и имовинско - правне послове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</si>
  <si>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</si>
  <si>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</si>
  <si>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</si>
  <si>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</si>
  <si>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</si>
  <si>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</si>
  <si>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</si>
  <si>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</si>
  <si>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</si>
  <si>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</si>
  <si>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</si>
  <si>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</si>
  <si>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</si>
  <si>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</si>
  <si>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</si>
  <si>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</si>
  <si>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</si>
  <si>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</si>
  <si>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</si>
  <si>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</si>
  <si>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Републички завод за заштиту културно - историјског и природног насљеђа</t>
  </si>
  <si>
    <t>0820</t>
  </si>
  <si>
    <t>0822</t>
  </si>
  <si>
    <t>0834</t>
  </si>
  <si>
    <t>0840</t>
  </si>
  <si>
    <t>0841</t>
  </si>
  <si>
    <t>0918</t>
  </si>
  <si>
    <t>Министарство финансија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</si>
  <si>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</si>
  <si>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</si>
  <si>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</si>
  <si>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</si>
  <si>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</si>
  <si>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</si>
  <si>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</si>
  <si>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</si>
  <si>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</si>
  <si>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</si>
  <si>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</si>
  <si>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</si>
  <si>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</si>
  <si>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</si>
  <si>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</si>
  <si>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</si>
  <si>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</si>
  <si>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</si>
  <si>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</si>
  <si>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</si>
  <si>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</si>
  <si>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</si>
  <si>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</si>
  <si>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</si>
  <si>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</si>
  <si>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</si>
  <si>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</si>
  <si>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</si>
  <si>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</si>
  <si>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</si>
  <si>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</si>
  <si>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</si>
  <si>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</si>
  <si>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</si>
  <si>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</si>
  <si>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</si>
  <si>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</si>
  <si>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</si>
  <si>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</si>
  <si>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</si>
  <si>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</si>
  <si>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</si>
  <si>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</si>
  <si>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</si>
  <si>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</si>
  <si>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</si>
  <si>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</si>
  <si>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</si>
  <si>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</si>
  <si>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</si>
  <si>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</si>
  <si>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</si>
  <si>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</si>
  <si>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</si>
  <si>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</si>
  <si>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</si>
  <si>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</si>
  <si>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</si>
  <si>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</si>
  <si>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</si>
  <si>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Министарство за научнотехнолошки развој и високо образовање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</si>
  <si>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</si>
  <si>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</si>
  <si>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</si>
  <si>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</si>
  <si>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</si>
  <si>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</si>
  <si>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</si>
  <si>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</si>
  <si>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</si>
  <si>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</si>
  <si>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</si>
  <si>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</si>
  <si>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</si>
  <si>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</si>
  <si>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</si>
  <si>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</si>
  <si>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</si>
  <si>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</si>
  <si>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</si>
  <si>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</si>
  <si>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</si>
  <si>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</si>
  <si>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</si>
  <si>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</si>
  <si>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</si>
  <si>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Министарство за европске интеграције и међународну сарадњу</t>
  </si>
  <si>
    <t>3170</t>
  </si>
  <si>
    <t>3710</t>
  </si>
  <si>
    <t>0923</t>
  </si>
  <si>
    <t>VI</t>
  </si>
  <si>
    <t>Приходи и примици буџетских корисника остварени по посебним прописима - Фонд 02</t>
  </si>
  <si>
    <t>VII</t>
  </si>
  <si>
    <t>Студентски центри</t>
  </si>
  <si>
    <t>Образложење Приједлога буџета Републике Српске за 2025. годину</t>
  </si>
  <si>
    <t>Ребаланс буџета Републике Српске за
2024. годину
(Фонд 01)</t>
  </si>
  <si>
    <t>Буџет Републике Српске за
2025. годину
(Фонд 01)</t>
  </si>
  <si>
    <t>Индекс</t>
  </si>
  <si>
    <t>6=4/3</t>
  </si>
  <si>
    <t>БУЏЕТ РЕПУБЛИКЕ СРПСКЕ ЗА 2025 - БУЏЕТСКИ ИЗДАЦИ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</si>
</sst>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20"/>
      <name val="Times New Roman"/>
      <family val="1"/>
    </font>
    <font>
      <b/>
      <i/>
      <sz val="2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12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1" xfId="0" applyNumberFormat="1" applyFont="1" applyFill="1" applyBorder="1" applyAlignment="1" applyProtection="1">
      <alignment horizontal="center" vertical="center"/>
    </xf>
    <xf numFmtId="3" fontId="36" fillId="0" borderId="0" xfId="1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3" fontId="40" fillId="0" borderId="0" xfId="5" applyNumberFormat="1" applyFont="1" applyFill="1" applyBorder="1" applyAlignment="1" applyProtection="1">
      <alignment horizontal="center"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3" fontId="39" fillId="0" borderId="0" xfId="5" applyNumberFormat="1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39" fillId="4" borderId="7" xfId="0" applyFont="1" applyFill="1" applyBorder="1" applyAlignment="1" applyProtection="1">
      <alignment horizontal="left" vertical="center" wrapText="1"/>
    </xf>
    <xf numFmtId="3" fontId="39" fillId="4" borderId="7" xfId="0" applyNumberFormat="1" applyFont="1" applyFill="1" applyBorder="1" applyAlignment="1" applyProtection="1">
      <alignment horizontal="right" vertical="center" wrapText="1"/>
    </xf>
    <xf numFmtId="3" fontId="39" fillId="4" borderId="7" xfId="0" applyNumberFormat="1" applyFont="1" applyFill="1" applyBorder="1" applyAlignment="1" applyProtection="1">
      <alignment horizontal="center" vertical="center" wrapText="1"/>
    </xf>
    <xf numFmtId="0" fontId="39" fillId="3" borderId="0" xfId="5" applyFont="1" applyFill="1" applyBorder="1" applyAlignment="1" applyProtection="1">
      <alignment vertical="center"/>
    </xf>
    <xf numFmtId="3" fontId="39" fillId="3" borderId="0" xfId="5" applyNumberFormat="1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1" fillId="0" borderId="0" xfId="5" applyFont="1" applyFill="1" applyBorder="1" applyAlignment="1" applyProtection="1">
      <alignment vertical="center"/>
    </xf>
    <xf numFmtId="3" fontId="39" fillId="4" borderId="7" xfId="5" applyNumberFormat="1" applyFont="1" applyFill="1" applyBorder="1" applyAlignment="1" applyProtection="1">
      <alignment horizontal="center" vertical="center"/>
    </xf>
    <xf numFmtId="0" fontId="39" fillId="0" borderId="0" xfId="2" applyFont="1" applyFill="1" applyBorder="1" applyProtection="1"/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3" fontId="39" fillId="0" borderId="0" xfId="2" applyNumberFormat="1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3" fontId="42" fillId="0" borderId="0" xfId="2" applyNumberFormat="1" applyFont="1" applyFill="1" applyBorder="1" applyAlignment="1" applyProtection="1">
      <alignment horizontal="center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3" fontId="40" fillId="0" borderId="0" xfId="2" quotePrefix="1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3" fontId="42" fillId="0" borderId="0" xfId="2" quotePrefix="1" applyNumberFormat="1" applyFont="1" applyFill="1" applyBorder="1" applyAlignment="1" applyProtection="1">
      <alignment horizontal="center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3" fontId="39" fillId="0" borderId="0" xfId="2" quotePrefix="1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3" fontId="40" fillId="0" borderId="0" xfId="2" applyNumberFormat="1" applyFont="1" applyFill="1" applyBorder="1" applyAlignment="1" applyProtection="1">
      <alignment horizontal="center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3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4" borderId="2" xfId="0" applyNumberFormat="1" applyFont="1" applyFill="1" applyBorder="1" applyAlignment="1" applyProtection="1">
      <alignment horizontal="center" vertical="center"/>
    </xf>
    <xf numFmtId="0" fontId="40" fillId="3" borderId="0" xfId="0" applyFont="1" applyFill="1" applyBorder="1" applyAlignment="1">
      <alignment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1" fontId="40" fillId="4" borderId="0" xfId="0" applyNumberFormat="1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left" vertical="center" wrapText="1"/>
    </xf>
    <xf numFmtId="3" fontId="39" fillId="4" borderId="0" xfId="0" applyNumberFormat="1" applyFont="1" applyFill="1" applyBorder="1" applyAlignment="1" applyProtection="1">
      <alignment horizontal="right" vertical="center" wrapText="1"/>
    </xf>
    <xf numFmtId="3" fontId="39" fillId="4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3" fontId="42" fillId="0" borderId="0" xfId="5" applyNumberFormat="1" applyFont="1" applyFill="1" applyBorder="1" applyAlignment="1" applyProtection="1">
      <alignment horizontal="center" vertical="center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5" applyNumberFormat="1" applyFont="1" applyFill="1" applyBorder="1" applyAlignment="1" applyProtection="1">
      <alignment vertical="center"/>
    </xf>
    <xf numFmtId="3" fontId="39" fillId="4" borderId="0" xfId="5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3" fontId="43" fillId="0" borderId="0" xfId="5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3" fontId="35" fillId="0" borderId="1" xfId="0" applyNumberFormat="1" applyFont="1" applyFill="1" applyBorder="1" applyAlignment="1" applyProtection="1">
      <alignment horizontal="center" vertical="center" wrapText="1"/>
    </xf>
    <xf numFmtId="3" fontId="44" fillId="0" borderId="0" xfId="0" applyNumberFormat="1" applyFont="1" applyFill="1" applyBorder="1" applyAlignment="1" applyProtection="1">
      <alignment horizontal="right" vertical="center" wrapText="1"/>
    </xf>
    <xf numFmtId="3" fontId="44" fillId="0" borderId="0" xfId="5" applyNumberFormat="1" applyFont="1" applyFill="1" applyBorder="1" applyAlignment="1" applyProtection="1">
      <alignment horizontal="center" vertical="center"/>
    </xf>
    <xf numFmtId="0" fontId="44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3" fontId="36" fillId="0" borderId="0" xfId="0" applyNumberFormat="1" applyFont="1" applyFill="1" applyBorder="1" applyAlignment="1">
      <alignment vertical="center" wrapText="1"/>
    </xf>
    <xf numFmtId="3" fontId="36" fillId="0" borderId="0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 wrapText="1"/>
    </xf>
    <xf numFmtId="3" fontId="38" fillId="0" borderId="0" xfId="0" applyNumberFormat="1" applyFont="1" applyFill="1" applyBorder="1" applyAlignment="1">
      <alignment vertical="center"/>
    </xf>
    <xf numFmtId="3" fontId="36" fillId="0" borderId="6" xfId="0" applyNumberFormat="1" applyFont="1" applyFill="1" applyBorder="1" applyAlignment="1">
      <alignment vertical="center"/>
    </xf>
    <xf numFmtId="3" fontId="35" fillId="0" borderId="7" xfId="0" applyNumberFormat="1" applyFont="1" applyFill="1" applyBorder="1" applyAlignment="1">
      <alignment vertical="center"/>
    </xf>
    <xf numFmtId="3" fontId="35" fillId="0" borderId="6" xfId="0" applyNumberFormat="1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horizontal="left" vertical="center"/>
    </xf>
    <xf numFmtId="3" fontId="37" fillId="0" borderId="0" xfId="0" applyNumberFormat="1" applyFont="1" applyFill="1" applyBorder="1" applyAlignment="1">
      <alignment horizontal="left" vertical="center"/>
    </xf>
    <xf numFmtId="3" fontId="36" fillId="0" borderId="7" xfId="0" applyNumberFormat="1" applyFont="1" applyFill="1" applyBorder="1" applyAlignment="1">
      <alignment horizontal="left" vertical="center"/>
    </xf>
    <xf numFmtId="3" fontId="35" fillId="0" borderId="7" xfId="0" applyNumberFormat="1" applyFont="1" applyFill="1" applyBorder="1" applyAlignment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3" fontId="36" fillId="0" borderId="1" xfId="5" applyNumberFormat="1" applyFont="1" applyFill="1" applyBorder="1" applyAlignment="1" applyProtection="1">
      <alignment horizontal="center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2" borderId="0" xfId="8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3" applyNumberFormat="1" applyFont="1" applyFill="1" applyBorder="1" applyAlignment="1" applyProtection="1">
      <alignment horizontal="right" vertical="center"/>
    </xf>
    <xf numFmtId="3" fontId="45" fillId="0" borderId="3" xfId="0" applyNumberFormat="1" applyFont="1" applyFill="1" applyBorder="1" applyAlignment="1" applyProtection="1">
      <alignment horizontal="center" vertical="center" wrapText="1"/>
    </xf>
    <xf numFmtId="0" fontId="45" fillId="0" borderId="5" xfId="2" quotePrefix="1" applyFont="1" applyFill="1" applyBorder="1" applyAlignment="1" applyProtection="1">
      <alignment horizontal="left" vertical="center"/>
    </xf>
    <xf numFmtId="1" fontId="45" fillId="0" borderId="0" xfId="0" applyNumberFormat="1" applyFont="1" applyFill="1" applyBorder="1" applyAlignment="1" applyProtection="1">
      <alignment horizontal="left" vertical="center"/>
    </xf>
    <xf numFmtId="1" fontId="45" fillId="0" borderId="0" xfId="0" applyNumberFormat="1" applyFont="1" applyFill="1" applyBorder="1" applyAlignment="1" applyProtection="1">
      <alignment horizontal="right" vertical="center"/>
    </xf>
    <xf numFmtId="0" fontId="45" fillId="0" borderId="1" xfId="0" applyFont="1" applyFill="1" applyBorder="1" applyAlignment="1" applyProtection="1">
      <alignment horizontal="right" vertical="center"/>
    </xf>
    <xf numFmtId="0" fontId="32" fillId="2" borderId="1" xfId="8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1" fontId="46" fillId="0" borderId="3" xfId="0" applyNumberFormat="1" applyFont="1" applyFill="1" applyBorder="1" applyAlignment="1" applyProtection="1">
      <alignment horizontal="center" vertical="center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E5FF"/>
      <color rgb="FFFFCC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8.75" x14ac:dyDescent="0.2"/>
  <cols>
    <col min="1" max="1" width="6" style="284" customWidth="1"/>
    <col min="2" max="2" width="13.7109375" style="284" customWidth="1"/>
    <col min="3" max="3" width="120.7109375" style="284" customWidth="1"/>
    <col min="4" max="4" width="11.140625" style="291" customWidth="1"/>
    <col min="5" max="5" width="7.140625" style="292" customWidth="1"/>
    <col min="6" max="256" width="9.140625" style="284"/>
    <col min="257" max="257" width="7.140625" style="284" customWidth="1"/>
    <col min="258" max="258" width="13.7109375" style="284" customWidth="1"/>
    <col min="259" max="259" width="154.28515625" style="284" customWidth="1"/>
    <col min="260" max="260" width="14.7109375" style="284" customWidth="1"/>
    <col min="261" max="261" width="7.140625" style="284" customWidth="1"/>
    <col min="262" max="512" width="9.140625" style="284"/>
    <col min="513" max="513" width="7.140625" style="284" customWidth="1"/>
    <col min="514" max="514" width="13.7109375" style="284" customWidth="1"/>
    <col min="515" max="515" width="154.28515625" style="284" customWidth="1"/>
    <col min="516" max="516" width="14.7109375" style="284" customWidth="1"/>
    <col min="517" max="517" width="7.140625" style="284" customWidth="1"/>
    <col min="518" max="768" width="9.140625" style="284"/>
    <col min="769" max="769" width="7.140625" style="284" customWidth="1"/>
    <col min="770" max="770" width="13.7109375" style="284" customWidth="1"/>
    <col min="771" max="771" width="154.28515625" style="284" customWidth="1"/>
    <col min="772" max="772" width="14.7109375" style="284" customWidth="1"/>
    <col min="773" max="773" width="7.140625" style="284" customWidth="1"/>
    <col min="774" max="1024" width="9.140625" style="284"/>
    <col min="1025" max="1025" width="7.140625" style="284" customWidth="1"/>
    <col min="1026" max="1026" width="13.7109375" style="284" customWidth="1"/>
    <col min="1027" max="1027" width="154.28515625" style="284" customWidth="1"/>
    <col min="1028" max="1028" width="14.7109375" style="284" customWidth="1"/>
    <col min="1029" max="1029" width="7.140625" style="284" customWidth="1"/>
    <col min="1030" max="1280" width="9.140625" style="284"/>
    <col min="1281" max="1281" width="7.140625" style="284" customWidth="1"/>
    <col min="1282" max="1282" width="13.7109375" style="284" customWidth="1"/>
    <col min="1283" max="1283" width="154.28515625" style="284" customWidth="1"/>
    <col min="1284" max="1284" width="14.7109375" style="284" customWidth="1"/>
    <col min="1285" max="1285" width="7.140625" style="284" customWidth="1"/>
    <col min="1286" max="1536" width="9.140625" style="284"/>
    <col min="1537" max="1537" width="7.140625" style="284" customWidth="1"/>
    <col min="1538" max="1538" width="13.7109375" style="284" customWidth="1"/>
    <col min="1539" max="1539" width="154.28515625" style="284" customWidth="1"/>
    <col min="1540" max="1540" width="14.7109375" style="284" customWidth="1"/>
    <col min="1541" max="1541" width="7.140625" style="284" customWidth="1"/>
    <col min="1542" max="1792" width="9.140625" style="284"/>
    <col min="1793" max="1793" width="7.140625" style="284" customWidth="1"/>
    <col min="1794" max="1794" width="13.7109375" style="284" customWidth="1"/>
    <col min="1795" max="1795" width="154.28515625" style="284" customWidth="1"/>
    <col min="1796" max="1796" width="14.7109375" style="284" customWidth="1"/>
    <col min="1797" max="1797" width="7.140625" style="284" customWidth="1"/>
    <col min="1798" max="2048" width="9.140625" style="284"/>
    <col min="2049" max="2049" width="7.140625" style="284" customWidth="1"/>
    <col min="2050" max="2050" width="13.7109375" style="284" customWidth="1"/>
    <col min="2051" max="2051" width="154.28515625" style="284" customWidth="1"/>
    <col min="2052" max="2052" width="14.7109375" style="284" customWidth="1"/>
    <col min="2053" max="2053" width="7.140625" style="284" customWidth="1"/>
    <col min="2054" max="2304" width="9.140625" style="284"/>
    <col min="2305" max="2305" width="7.140625" style="284" customWidth="1"/>
    <col min="2306" max="2306" width="13.7109375" style="284" customWidth="1"/>
    <col min="2307" max="2307" width="154.28515625" style="284" customWidth="1"/>
    <col min="2308" max="2308" width="14.7109375" style="284" customWidth="1"/>
    <col min="2309" max="2309" width="7.140625" style="284" customWidth="1"/>
    <col min="2310" max="2560" width="9.140625" style="284"/>
    <col min="2561" max="2561" width="7.140625" style="284" customWidth="1"/>
    <col min="2562" max="2562" width="13.7109375" style="284" customWidth="1"/>
    <col min="2563" max="2563" width="154.28515625" style="284" customWidth="1"/>
    <col min="2564" max="2564" width="14.7109375" style="284" customWidth="1"/>
    <col min="2565" max="2565" width="7.140625" style="284" customWidth="1"/>
    <col min="2566" max="2816" width="9.140625" style="284"/>
    <col min="2817" max="2817" width="7.140625" style="284" customWidth="1"/>
    <col min="2818" max="2818" width="13.7109375" style="284" customWidth="1"/>
    <col min="2819" max="2819" width="154.28515625" style="284" customWidth="1"/>
    <col min="2820" max="2820" width="14.7109375" style="284" customWidth="1"/>
    <col min="2821" max="2821" width="7.140625" style="284" customWidth="1"/>
    <col min="2822" max="3072" width="9.140625" style="284"/>
    <col min="3073" max="3073" width="7.140625" style="284" customWidth="1"/>
    <col min="3074" max="3074" width="13.7109375" style="284" customWidth="1"/>
    <col min="3075" max="3075" width="154.28515625" style="284" customWidth="1"/>
    <col min="3076" max="3076" width="14.7109375" style="284" customWidth="1"/>
    <col min="3077" max="3077" width="7.140625" style="284" customWidth="1"/>
    <col min="3078" max="3328" width="9.140625" style="284"/>
    <col min="3329" max="3329" width="7.140625" style="284" customWidth="1"/>
    <col min="3330" max="3330" width="13.7109375" style="284" customWidth="1"/>
    <col min="3331" max="3331" width="154.28515625" style="284" customWidth="1"/>
    <col min="3332" max="3332" width="14.7109375" style="284" customWidth="1"/>
    <col min="3333" max="3333" width="7.140625" style="284" customWidth="1"/>
    <col min="3334" max="3584" width="9.140625" style="284"/>
    <col min="3585" max="3585" width="7.140625" style="284" customWidth="1"/>
    <col min="3586" max="3586" width="13.7109375" style="284" customWidth="1"/>
    <col min="3587" max="3587" width="154.28515625" style="284" customWidth="1"/>
    <col min="3588" max="3588" width="14.7109375" style="284" customWidth="1"/>
    <col min="3589" max="3589" width="7.140625" style="284" customWidth="1"/>
    <col min="3590" max="3840" width="9.140625" style="284"/>
    <col min="3841" max="3841" width="7.140625" style="284" customWidth="1"/>
    <col min="3842" max="3842" width="13.7109375" style="284" customWidth="1"/>
    <col min="3843" max="3843" width="154.28515625" style="284" customWidth="1"/>
    <col min="3844" max="3844" width="14.7109375" style="284" customWidth="1"/>
    <col min="3845" max="3845" width="7.140625" style="284" customWidth="1"/>
    <col min="3846" max="4096" width="9.140625" style="284"/>
    <col min="4097" max="4097" width="7.140625" style="284" customWidth="1"/>
    <col min="4098" max="4098" width="13.7109375" style="284" customWidth="1"/>
    <col min="4099" max="4099" width="154.28515625" style="284" customWidth="1"/>
    <col min="4100" max="4100" width="14.7109375" style="284" customWidth="1"/>
    <col min="4101" max="4101" width="7.140625" style="284" customWidth="1"/>
    <col min="4102" max="4352" width="9.140625" style="284"/>
    <col min="4353" max="4353" width="7.140625" style="284" customWidth="1"/>
    <col min="4354" max="4354" width="13.7109375" style="284" customWidth="1"/>
    <col min="4355" max="4355" width="154.28515625" style="284" customWidth="1"/>
    <col min="4356" max="4356" width="14.7109375" style="284" customWidth="1"/>
    <col min="4357" max="4357" width="7.140625" style="284" customWidth="1"/>
    <col min="4358" max="4608" width="9.140625" style="284"/>
    <col min="4609" max="4609" width="7.140625" style="284" customWidth="1"/>
    <col min="4610" max="4610" width="13.7109375" style="284" customWidth="1"/>
    <col min="4611" max="4611" width="154.28515625" style="284" customWidth="1"/>
    <col min="4612" max="4612" width="14.7109375" style="284" customWidth="1"/>
    <col min="4613" max="4613" width="7.140625" style="284" customWidth="1"/>
    <col min="4614" max="4864" width="9.140625" style="284"/>
    <col min="4865" max="4865" width="7.140625" style="284" customWidth="1"/>
    <col min="4866" max="4866" width="13.7109375" style="284" customWidth="1"/>
    <col min="4867" max="4867" width="154.28515625" style="284" customWidth="1"/>
    <col min="4868" max="4868" width="14.7109375" style="284" customWidth="1"/>
    <col min="4869" max="4869" width="7.140625" style="284" customWidth="1"/>
    <col min="4870" max="5120" width="9.140625" style="284"/>
    <col min="5121" max="5121" width="7.140625" style="284" customWidth="1"/>
    <col min="5122" max="5122" width="13.7109375" style="284" customWidth="1"/>
    <col min="5123" max="5123" width="154.28515625" style="284" customWidth="1"/>
    <col min="5124" max="5124" width="14.7109375" style="284" customWidth="1"/>
    <col min="5125" max="5125" width="7.140625" style="284" customWidth="1"/>
    <col min="5126" max="5376" width="9.140625" style="284"/>
    <col min="5377" max="5377" width="7.140625" style="284" customWidth="1"/>
    <col min="5378" max="5378" width="13.7109375" style="284" customWidth="1"/>
    <col min="5379" max="5379" width="154.28515625" style="284" customWidth="1"/>
    <col min="5380" max="5380" width="14.7109375" style="284" customWidth="1"/>
    <col min="5381" max="5381" width="7.140625" style="284" customWidth="1"/>
    <col min="5382" max="5632" width="9.140625" style="284"/>
    <col min="5633" max="5633" width="7.140625" style="284" customWidth="1"/>
    <col min="5634" max="5634" width="13.7109375" style="284" customWidth="1"/>
    <col min="5635" max="5635" width="154.28515625" style="284" customWidth="1"/>
    <col min="5636" max="5636" width="14.7109375" style="284" customWidth="1"/>
    <col min="5637" max="5637" width="7.140625" style="284" customWidth="1"/>
    <col min="5638" max="5888" width="9.140625" style="284"/>
    <col min="5889" max="5889" width="7.140625" style="284" customWidth="1"/>
    <col min="5890" max="5890" width="13.7109375" style="284" customWidth="1"/>
    <col min="5891" max="5891" width="154.28515625" style="284" customWidth="1"/>
    <col min="5892" max="5892" width="14.7109375" style="284" customWidth="1"/>
    <col min="5893" max="5893" width="7.140625" style="284" customWidth="1"/>
    <col min="5894" max="6144" width="9.140625" style="284"/>
    <col min="6145" max="6145" width="7.140625" style="284" customWidth="1"/>
    <col min="6146" max="6146" width="13.7109375" style="284" customWidth="1"/>
    <col min="6147" max="6147" width="154.28515625" style="284" customWidth="1"/>
    <col min="6148" max="6148" width="14.7109375" style="284" customWidth="1"/>
    <col min="6149" max="6149" width="7.140625" style="284" customWidth="1"/>
    <col min="6150" max="6400" width="9.140625" style="284"/>
    <col min="6401" max="6401" width="7.140625" style="284" customWidth="1"/>
    <col min="6402" max="6402" width="13.7109375" style="284" customWidth="1"/>
    <col min="6403" max="6403" width="154.28515625" style="284" customWidth="1"/>
    <col min="6404" max="6404" width="14.7109375" style="284" customWidth="1"/>
    <col min="6405" max="6405" width="7.140625" style="284" customWidth="1"/>
    <col min="6406" max="6656" width="9.140625" style="284"/>
    <col min="6657" max="6657" width="7.140625" style="284" customWidth="1"/>
    <col min="6658" max="6658" width="13.7109375" style="284" customWidth="1"/>
    <col min="6659" max="6659" width="154.28515625" style="284" customWidth="1"/>
    <col min="6660" max="6660" width="14.7109375" style="284" customWidth="1"/>
    <col min="6661" max="6661" width="7.140625" style="284" customWidth="1"/>
    <col min="6662" max="6912" width="9.140625" style="284"/>
    <col min="6913" max="6913" width="7.140625" style="284" customWidth="1"/>
    <col min="6914" max="6914" width="13.7109375" style="284" customWidth="1"/>
    <col min="6915" max="6915" width="154.28515625" style="284" customWidth="1"/>
    <col min="6916" max="6916" width="14.7109375" style="284" customWidth="1"/>
    <col min="6917" max="6917" width="7.140625" style="284" customWidth="1"/>
    <col min="6918" max="7168" width="9.140625" style="284"/>
    <col min="7169" max="7169" width="7.140625" style="284" customWidth="1"/>
    <col min="7170" max="7170" width="13.7109375" style="284" customWidth="1"/>
    <col min="7171" max="7171" width="154.28515625" style="284" customWidth="1"/>
    <col min="7172" max="7172" width="14.7109375" style="284" customWidth="1"/>
    <col min="7173" max="7173" width="7.140625" style="284" customWidth="1"/>
    <col min="7174" max="7424" width="9.140625" style="284"/>
    <col min="7425" max="7425" width="7.140625" style="284" customWidth="1"/>
    <col min="7426" max="7426" width="13.7109375" style="284" customWidth="1"/>
    <col min="7427" max="7427" width="154.28515625" style="284" customWidth="1"/>
    <col min="7428" max="7428" width="14.7109375" style="284" customWidth="1"/>
    <col min="7429" max="7429" width="7.140625" style="284" customWidth="1"/>
    <col min="7430" max="7680" width="9.140625" style="284"/>
    <col min="7681" max="7681" width="7.140625" style="284" customWidth="1"/>
    <col min="7682" max="7682" width="13.7109375" style="284" customWidth="1"/>
    <col min="7683" max="7683" width="154.28515625" style="284" customWidth="1"/>
    <col min="7684" max="7684" width="14.7109375" style="284" customWidth="1"/>
    <col min="7685" max="7685" width="7.140625" style="284" customWidth="1"/>
    <col min="7686" max="7936" width="9.140625" style="284"/>
    <col min="7937" max="7937" width="7.140625" style="284" customWidth="1"/>
    <col min="7938" max="7938" width="13.7109375" style="284" customWidth="1"/>
    <col min="7939" max="7939" width="154.28515625" style="284" customWidth="1"/>
    <col min="7940" max="7940" width="14.7109375" style="284" customWidth="1"/>
    <col min="7941" max="7941" width="7.140625" style="284" customWidth="1"/>
    <col min="7942" max="8192" width="9.140625" style="284"/>
    <col min="8193" max="8193" width="7.140625" style="284" customWidth="1"/>
    <col min="8194" max="8194" width="13.7109375" style="284" customWidth="1"/>
    <col min="8195" max="8195" width="154.28515625" style="284" customWidth="1"/>
    <col min="8196" max="8196" width="14.7109375" style="284" customWidth="1"/>
    <col min="8197" max="8197" width="7.140625" style="284" customWidth="1"/>
    <col min="8198" max="8448" width="9.140625" style="284"/>
    <col min="8449" max="8449" width="7.140625" style="284" customWidth="1"/>
    <col min="8450" max="8450" width="13.7109375" style="284" customWidth="1"/>
    <col min="8451" max="8451" width="154.28515625" style="284" customWidth="1"/>
    <col min="8452" max="8452" width="14.7109375" style="284" customWidth="1"/>
    <col min="8453" max="8453" width="7.140625" style="284" customWidth="1"/>
    <col min="8454" max="8704" width="9.140625" style="284"/>
    <col min="8705" max="8705" width="7.140625" style="284" customWidth="1"/>
    <col min="8706" max="8706" width="13.7109375" style="284" customWidth="1"/>
    <col min="8707" max="8707" width="154.28515625" style="284" customWidth="1"/>
    <col min="8708" max="8708" width="14.7109375" style="284" customWidth="1"/>
    <col min="8709" max="8709" width="7.140625" style="284" customWidth="1"/>
    <col min="8710" max="8960" width="9.140625" style="284"/>
    <col min="8961" max="8961" width="7.140625" style="284" customWidth="1"/>
    <col min="8962" max="8962" width="13.7109375" style="284" customWidth="1"/>
    <col min="8963" max="8963" width="154.28515625" style="284" customWidth="1"/>
    <col min="8964" max="8964" width="14.7109375" style="284" customWidth="1"/>
    <col min="8965" max="8965" width="7.140625" style="284" customWidth="1"/>
    <col min="8966" max="9216" width="9.140625" style="284"/>
    <col min="9217" max="9217" width="7.140625" style="284" customWidth="1"/>
    <col min="9218" max="9218" width="13.7109375" style="284" customWidth="1"/>
    <col min="9219" max="9219" width="154.28515625" style="284" customWidth="1"/>
    <col min="9220" max="9220" width="14.7109375" style="284" customWidth="1"/>
    <col min="9221" max="9221" width="7.140625" style="284" customWidth="1"/>
    <col min="9222" max="9472" width="9.140625" style="284"/>
    <col min="9473" max="9473" width="7.140625" style="284" customWidth="1"/>
    <col min="9474" max="9474" width="13.7109375" style="284" customWidth="1"/>
    <col min="9475" max="9475" width="154.28515625" style="284" customWidth="1"/>
    <col min="9476" max="9476" width="14.7109375" style="284" customWidth="1"/>
    <col min="9477" max="9477" width="7.140625" style="284" customWidth="1"/>
    <col min="9478" max="9728" width="9.140625" style="284"/>
    <col min="9729" max="9729" width="7.140625" style="284" customWidth="1"/>
    <col min="9730" max="9730" width="13.7109375" style="284" customWidth="1"/>
    <col min="9731" max="9731" width="154.28515625" style="284" customWidth="1"/>
    <col min="9732" max="9732" width="14.7109375" style="284" customWidth="1"/>
    <col min="9733" max="9733" width="7.140625" style="284" customWidth="1"/>
    <col min="9734" max="9984" width="9.140625" style="284"/>
    <col min="9985" max="9985" width="7.140625" style="284" customWidth="1"/>
    <col min="9986" max="9986" width="13.7109375" style="284" customWidth="1"/>
    <col min="9987" max="9987" width="154.28515625" style="284" customWidth="1"/>
    <col min="9988" max="9988" width="14.7109375" style="284" customWidth="1"/>
    <col min="9989" max="9989" width="7.140625" style="284" customWidth="1"/>
    <col min="9990" max="10240" width="9.140625" style="284"/>
    <col min="10241" max="10241" width="7.140625" style="284" customWidth="1"/>
    <col min="10242" max="10242" width="13.7109375" style="284" customWidth="1"/>
    <col min="10243" max="10243" width="154.28515625" style="284" customWidth="1"/>
    <col min="10244" max="10244" width="14.7109375" style="284" customWidth="1"/>
    <col min="10245" max="10245" width="7.140625" style="284" customWidth="1"/>
    <col min="10246" max="10496" width="9.140625" style="284"/>
    <col min="10497" max="10497" width="7.140625" style="284" customWidth="1"/>
    <col min="10498" max="10498" width="13.7109375" style="284" customWidth="1"/>
    <col min="10499" max="10499" width="154.28515625" style="284" customWidth="1"/>
    <col min="10500" max="10500" width="14.7109375" style="284" customWidth="1"/>
    <col min="10501" max="10501" width="7.140625" style="284" customWidth="1"/>
    <col min="10502" max="10752" width="9.140625" style="284"/>
    <col min="10753" max="10753" width="7.140625" style="284" customWidth="1"/>
    <col min="10754" max="10754" width="13.7109375" style="284" customWidth="1"/>
    <col min="10755" max="10755" width="154.28515625" style="284" customWidth="1"/>
    <col min="10756" max="10756" width="14.7109375" style="284" customWidth="1"/>
    <col min="10757" max="10757" width="7.140625" style="284" customWidth="1"/>
    <col min="10758" max="11008" width="9.140625" style="284"/>
    <col min="11009" max="11009" width="7.140625" style="284" customWidth="1"/>
    <col min="11010" max="11010" width="13.7109375" style="284" customWidth="1"/>
    <col min="11011" max="11011" width="154.28515625" style="284" customWidth="1"/>
    <col min="11012" max="11012" width="14.7109375" style="284" customWidth="1"/>
    <col min="11013" max="11013" width="7.140625" style="284" customWidth="1"/>
    <col min="11014" max="11264" width="9.140625" style="284"/>
    <col min="11265" max="11265" width="7.140625" style="284" customWidth="1"/>
    <col min="11266" max="11266" width="13.7109375" style="284" customWidth="1"/>
    <col min="11267" max="11267" width="154.28515625" style="284" customWidth="1"/>
    <col min="11268" max="11268" width="14.7109375" style="284" customWidth="1"/>
    <col min="11269" max="11269" width="7.140625" style="284" customWidth="1"/>
    <col min="11270" max="11520" width="9.140625" style="284"/>
    <col min="11521" max="11521" width="7.140625" style="284" customWidth="1"/>
    <col min="11522" max="11522" width="13.7109375" style="284" customWidth="1"/>
    <col min="11523" max="11523" width="154.28515625" style="284" customWidth="1"/>
    <col min="11524" max="11524" width="14.7109375" style="284" customWidth="1"/>
    <col min="11525" max="11525" width="7.140625" style="284" customWidth="1"/>
    <col min="11526" max="11776" width="9.140625" style="284"/>
    <col min="11777" max="11777" width="7.140625" style="284" customWidth="1"/>
    <col min="11778" max="11778" width="13.7109375" style="284" customWidth="1"/>
    <col min="11779" max="11779" width="154.28515625" style="284" customWidth="1"/>
    <col min="11780" max="11780" width="14.7109375" style="284" customWidth="1"/>
    <col min="11781" max="11781" width="7.140625" style="284" customWidth="1"/>
    <col min="11782" max="12032" width="9.140625" style="284"/>
    <col min="12033" max="12033" width="7.140625" style="284" customWidth="1"/>
    <col min="12034" max="12034" width="13.7109375" style="284" customWidth="1"/>
    <col min="12035" max="12035" width="154.28515625" style="284" customWidth="1"/>
    <col min="12036" max="12036" width="14.7109375" style="284" customWidth="1"/>
    <col min="12037" max="12037" width="7.140625" style="284" customWidth="1"/>
    <col min="12038" max="12288" width="9.140625" style="284"/>
    <col min="12289" max="12289" width="7.140625" style="284" customWidth="1"/>
    <col min="12290" max="12290" width="13.7109375" style="284" customWidth="1"/>
    <col min="12291" max="12291" width="154.28515625" style="284" customWidth="1"/>
    <col min="12292" max="12292" width="14.7109375" style="284" customWidth="1"/>
    <col min="12293" max="12293" width="7.140625" style="284" customWidth="1"/>
    <col min="12294" max="12544" width="9.140625" style="284"/>
    <col min="12545" max="12545" width="7.140625" style="284" customWidth="1"/>
    <col min="12546" max="12546" width="13.7109375" style="284" customWidth="1"/>
    <col min="12547" max="12547" width="154.28515625" style="284" customWidth="1"/>
    <col min="12548" max="12548" width="14.7109375" style="284" customWidth="1"/>
    <col min="12549" max="12549" width="7.140625" style="284" customWidth="1"/>
    <col min="12550" max="12800" width="9.140625" style="284"/>
    <col min="12801" max="12801" width="7.140625" style="284" customWidth="1"/>
    <col min="12802" max="12802" width="13.7109375" style="284" customWidth="1"/>
    <col min="12803" max="12803" width="154.28515625" style="284" customWidth="1"/>
    <col min="12804" max="12804" width="14.7109375" style="284" customWidth="1"/>
    <col min="12805" max="12805" width="7.140625" style="284" customWidth="1"/>
    <col min="12806" max="13056" width="9.140625" style="284"/>
    <col min="13057" max="13057" width="7.140625" style="284" customWidth="1"/>
    <col min="13058" max="13058" width="13.7109375" style="284" customWidth="1"/>
    <col min="13059" max="13059" width="154.28515625" style="284" customWidth="1"/>
    <col min="13060" max="13060" width="14.7109375" style="284" customWidth="1"/>
    <col min="13061" max="13061" width="7.140625" style="284" customWidth="1"/>
    <col min="13062" max="13312" width="9.140625" style="284"/>
    <col min="13313" max="13313" width="7.140625" style="284" customWidth="1"/>
    <col min="13314" max="13314" width="13.7109375" style="284" customWidth="1"/>
    <col min="13315" max="13315" width="154.28515625" style="284" customWidth="1"/>
    <col min="13316" max="13316" width="14.7109375" style="284" customWidth="1"/>
    <col min="13317" max="13317" width="7.140625" style="284" customWidth="1"/>
    <col min="13318" max="13568" width="9.140625" style="284"/>
    <col min="13569" max="13569" width="7.140625" style="284" customWidth="1"/>
    <col min="13570" max="13570" width="13.7109375" style="284" customWidth="1"/>
    <col min="13571" max="13571" width="154.28515625" style="284" customWidth="1"/>
    <col min="13572" max="13572" width="14.7109375" style="284" customWidth="1"/>
    <col min="13573" max="13573" width="7.140625" style="284" customWidth="1"/>
    <col min="13574" max="13824" width="9.140625" style="284"/>
    <col min="13825" max="13825" width="7.140625" style="284" customWidth="1"/>
    <col min="13826" max="13826" width="13.7109375" style="284" customWidth="1"/>
    <col min="13827" max="13827" width="154.28515625" style="284" customWidth="1"/>
    <col min="13828" max="13828" width="14.7109375" style="284" customWidth="1"/>
    <col min="13829" max="13829" width="7.140625" style="284" customWidth="1"/>
    <col min="13830" max="14080" width="9.140625" style="284"/>
    <col min="14081" max="14081" width="7.140625" style="284" customWidth="1"/>
    <col min="14082" max="14082" width="13.7109375" style="284" customWidth="1"/>
    <col min="14083" max="14083" width="154.28515625" style="284" customWidth="1"/>
    <col min="14084" max="14084" width="14.7109375" style="284" customWidth="1"/>
    <col min="14085" max="14085" width="7.140625" style="284" customWidth="1"/>
    <col min="14086" max="14336" width="9.140625" style="284"/>
    <col min="14337" max="14337" width="7.140625" style="284" customWidth="1"/>
    <col min="14338" max="14338" width="13.7109375" style="284" customWidth="1"/>
    <col min="14339" max="14339" width="154.28515625" style="284" customWidth="1"/>
    <col min="14340" max="14340" width="14.7109375" style="284" customWidth="1"/>
    <col min="14341" max="14341" width="7.140625" style="284" customWidth="1"/>
    <col min="14342" max="14592" width="9.140625" style="284"/>
    <col min="14593" max="14593" width="7.140625" style="284" customWidth="1"/>
    <col min="14594" max="14594" width="13.7109375" style="284" customWidth="1"/>
    <col min="14595" max="14595" width="154.28515625" style="284" customWidth="1"/>
    <col min="14596" max="14596" width="14.7109375" style="284" customWidth="1"/>
    <col min="14597" max="14597" width="7.140625" style="284" customWidth="1"/>
    <col min="14598" max="14848" width="9.140625" style="284"/>
    <col min="14849" max="14849" width="7.140625" style="284" customWidth="1"/>
    <col min="14850" max="14850" width="13.7109375" style="284" customWidth="1"/>
    <col min="14851" max="14851" width="154.28515625" style="284" customWidth="1"/>
    <col min="14852" max="14852" width="14.7109375" style="284" customWidth="1"/>
    <col min="14853" max="14853" width="7.140625" style="284" customWidth="1"/>
    <col min="14854" max="15104" width="9.140625" style="284"/>
    <col min="15105" max="15105" width="7.140625" style="284" customWidth="1"/>
    <col min="15106" max="15106" width="13.7109375" style="284" customWidth="1"/>
    <col min="15107" max="15107" width="154.28515625" style="284" customWidth="1"/>
    <col min="15108" max="15108" width="14.7109375" style="284" customWidth="1"/>
    <col min="15109" max="15109" width="7.140625" style="284" customWidth="1"/>
    <col min="15110" max="15360" width="9.140625" style="284"/>
    <col min="15361" max="15361" width="7.140625" style="284" customWidth="1"/>
    <col min="15362" max="15362" width="13.7109375" style="284" customWidth="1"/>
    <col min="15363" max="15363" width="154.28515625" style="284" customWidth="1"/>
    <col min="15364" max="15364" width="14.7109375" style="284" customWidth="1"/>
    <col min="15365" max="15365" width="7.140625" style="284" customWidth="1"/>
    <col min="15366" max="15616" width="9.140625" style="284"/>
    <col min="15617" max="15617" width="7.140625" style="284" customWidth="1"/>
    <col min="15618" max="15618" width="13.7109375" style="284" customWidth="1"/>
    <col min="15619" max="15619" width="154.28515625" style="284" customWidth="1"/>
    <col min="15620" max="15620" width="14.7109375" style="284" customWidth="1"/>
    <col min="15621" max="15621" width="7.140625" style="284" customWidth="1"/>
    <col min="15622" max="15872" width="9.140625" style="284"/>
    <col min="15873" max="15873" width="7.140625" style="284" customWidth="1"/>
    <col min="15874" max="15874" width="13.7109375" style="284" customWidth="1"/>
    <col min="15875" max="15875" width="154.28515625" style="284" customWidth="1"/>
    <col min="15876" max="15876" width="14.7109375" style="284" customWidth="1"/>
    <col min="15877" max="15877" width="7.140625" style="284" customWidth="1"/>
    <col min="15878" max="16128" width="9.140625" style="284"/>
    <col min="16129" max="16129" width="7.140625" style="284" customWidth="1"/>
    <col min="16130" max="16130" width="13.7109375" style="284" customWidth="1"/>
    <col min="16131" max="16131" width="154.28515625" style="284" customWidth="1"/>
    <col min="16132" max="16132" width="14.7109375" style="284" customWidth="1"/>
    <col min="16133" max="16133" width="7.140625" style="284" customWidth="1"/>
    <col min="16134" max="16384" width="9.140625" style="284"/>
  </cols>
  <sheetData>
    <row r="1" spans="1:5" ht="26.25" customHeight="1" x14ac:dyDescent="0.2">
      <c r="A1" s="304" t="s">
        <v>884</v>
      </c>
      <c r="B1" s="304"/>
      <c r="C1" s="304"/>
      <c r="D1" s="304"/>
      <c r="E1" s="304"/>
    </row>
    <row r="2" spans="1:5" ht="18.75" customHeight="1" x14ac:dyDescent="0.2">
      <c r="B2" s="285" t="s">
        <v>885</v>
      </c>
      <c r="C2" s="286" t="s">
        <v>886</v>
      </c>
      <c r="D2" s="296">
        <v>4</v>
      </c>
      <c r="E2" s="287"/>
    </row>
    <row r="3" spans="1:5" ht="18.75" customHeight="1" x14ac:dyDescent="0.2">
      <c r="B3" s="285" t="s">
        <v>887</v>
      </c>
      <c r="C3" s="286" t="s">
        <v>888</v>
      </c>
      <c r="D3" s="296">
        <v>5</v>
      </c>
      <c r="E3" s="287"/>
    </row>
    <row r="4" spans="1:5" ht="18.75" customHeight="1" x14ac:dyDescent="0.2">
      <c r="B4" s="285" t="s">
        <v>889</v>
      </c>
      <c r="C4" s="286" t="s">
        <v>890</v>
      </c>
      <c r="D4" s="296">
        <v>7</v>
      </c>
      <c r="E4" s="287"/>
    </row>
    <row r="5" spans="1:5" ht="18.75" customHeight="1" x14ac:dyDescent="0.2">
      <c r="B5" s="285" t="s">
        <v>891</v>
      </c>
      <c r="C5" s="286" t="s">
        <v>892</v>
      </c>
      <c r="D5" s="296">
        <v>9</v>
      </c>
      <c r="E5" s="287"/>
    </row>
    <row r="6" spans="1:5" ht="18.75" customHeight="1" x14ac:dyDescent="0.2">
      <c r="B6" s="285" t="s">
        <v>893</v>
      </c>
      <c r="C6" s="286" t="s">
        <v>894</v>
      </c>
      <c r="D6" s="296">
        <v>10</v>
      </c>
      <c r="E6" s="287"/>
    </row>
    <row r="7" spans="1:5" ht="18.75" customHeight="1" x14ac:dyDescent="0.2">
      <c r="B7" s="288" t="s">
        <v>895</v>
      </c>
      <c r="C7" s="289" t="s">
        <v>612</v>
      </c>
      <c r="D7" s="296">
        <v>11</v>
      </c>
      <c r="E7" s="287"/>
    </row>
    <row r="8" spans="1:5" ht="18.75" customHeight="1" x14ac:dyDescent="0.2">
      <c r="B8" s="288" t="s">
        <v>896</v>
      </c>
      <c r="C8" s="289" t="s">
        <v>613</v>
      </c>
      <c r="D8" s="296">
        <v>12</v>
      </c>
      <c r="E8" s="287"/>
    </row>
    <row r="9" spans="1:5" ht="18.75" customHeight="1" x14ac:dyDescent="0.2">
      <c r="B9" s="288" t="s">
        <v>897</v>
      </c>
      <c r="C9" s="289" t="s">
        <v>614</v>
      </c>
      <c r="D9" s="296">
        <v>13</v>
      </c>
      <c r="E9" s="287"/>
    </row>
    <row r="10" spans="1:5" ht="18.75" customHeight="1" x14ac:dyDescent="0.2">
      <c r="B10" s="290" t="s">
        <v>898</v>
      </c>
      <c r="C10" s="289" t="s">
        <v>899</v>
      </c>
      <c r="D10" s="296">
        <v>14</v>
      </c>
      <c r="E10" s="287"/>
    </row>
    <row r="11" spans="1:5" ht="18.75" customHeight="1" x14ac:dyDescent="0.2">
      <c r="B11" s="290" t="s">
        <v>900</v>
      </c>
      <c r="C11" s="289" t="s">
        <v>615</v>
      </c>
      <c r="D11" s="296">
        <v>14</v>
      </c>
      <c r="E11" s="287"/>
    </row>
    <row r="12" spans="1:5" ht="18.75" customHeight="1" x14ac:dyDescent="0.2">
      <c r="B12" s="290" t="s">
        <v>901</v>
      </c>
      <c r="C12" s="289" t="s">
        <v>616</v>
      </c>
      <c r="D12" s="296">
        <v>15</v>
      </c>
      <c r="E12" s="287"/>
    </row>
    <row r="13" spans="1:5" ht="18.75" customHeight="1" x14ac:dyDescent="0.2">
      <c r="B13" s="290" t="s">
        <v>902</v>
      </c>
      <c r="C13" s="289" t="s">
        <v>617</v>
      </c>
      <c r="D13" s="296">
        <v>15</v>
      </c>
      <c r="E13" s="287"/>
    </row>
    <row r="14" spans="1:5" ht="18.75" customHeight="1" x14ac:dyDescent="0.2">
      <c r="B14" s="290" t="s">
        <v>903</v>
      </c>
      <c r="C14" s="289" t="s">
        <v>618</v>
      </c>
      <c r="D14" s="296">
        <v>15</v>
      </c>
      <c r="E14" s="287"/>
    </row>
    <row r="15" spans="1:5" ht="18.75" customHeight="1" x14ac:dyDescent="0.2">
      <c r="B15" s="288" t="s">
        <v>904</v>
      </c>
      <c r="C15" s="289" t="s">
        <v>619</v>
      </c>
      <c r="D15" s="296">
        <v>16</v>
      </c>
      <c r="E15" s="287"/>
    </row>
    <row r="16" spans="1:5" ht="18.75" customHeight="1" x14ac:dyDescent="0.2">
      <c r="B16" s="288" t="s">
        <v>905</v>
      </c>
      <c r="C16" s="289" t="s">
        <v>620</v>
      </c>
      <c r="D16" s="296">
        <v>17</v>
      </c>
      <c r="E16" s="287"/>
    </row>
    <row r="17" spans="2:5" ht="18.75" customHeight="1" x14ac:dyDescent="0.2">
      <c r="B17" s="288" t="s">
        <v>906</v>
      </c>
      <c r="C17" s="289" t="s">
        <v>621</v>
      </c>
      <c r="D17" s="296">
        <v>18</v>
      </c>
      <c r="E17" s="287"/>
    </row>
    <row r="18" spans="2:5" ht="18.75" customHeight="1" x14ac:dyDescent="0.2">
      <c r="B18" s="288" t="s">
        <v>907</v>
      </c>
      <c r="C18" s="289" t="s">
        <v>908</v>
      </c>
      <c r="D18" s="296">
        <v>18</v>
      </c>
      <c r="E18" s="287"/>
    </row>
    <row r="19" spans="2:5" ht="18.75" customHeight="1" x14ac:dyDescent="0.2">
      <c r="B19" s="288" t="s">
        <v>909</v>
      </c>
      <c r="C19" s="289" t="s">
        <v>622</v>
      </c>
      <c r="D19" s="296">
        <v>19</v>
      </c>
      <c r="E19" s="287"/>
    </row>
    <row r="20" spans="2:5" ht="18.75" customHeight="1" x14ac:dyDescent="0.2">
      <c r="B20" s="288" t="s">
        <v>910</v>
      </c>
      <c r="C20" s="289" t="s">
        <v>623</v>
      </c>
      <c r="D20" s="296">
        <v>19</v>
      </c>
      <c r="E20" s="287"/>
    </row>
    <row r="21" spans="2:5" ht="18.75" customHeight="1" x14ac:dyDescent="0.2">
      <c r="B21" s="290" t="s">
        <v>911</v>
      </c>
      <c r="C21" s="289" t="s">
        <v>624</v>
      </c>
      <c r="D21" s="296">
        <v>20</v>
      </c>
      <c r="E21" s="287"/>
    </row>
    <row r="22" spans="2:5" ht="18.75" customHeight="1" x14ac:dyDescent="0.2">
      <c r="B22" s="288" t="s">
        <v>912</v>
      </c>
      <c r="C22" s="289" t="s">
        <v>625</v>
      </c>
      <c r="D22" s="296">
        <v>20</v>
      </c>
      <c r="E22" s="287"/>
    </row>
    <row r="23" spans="2:5" ht="18.75" customHeight="1" x14ac:dyDescent="0.2">
      <c r="B23" s="288" t="s">
        <v>913</v>
      </c>
      <c r="C23" s="289" t="s">
        <v>626</v>
      </c>
      <c r="D23" s="296">
        <v>21</v>
      </c>
      <c r="E23" s="287"/>
    </row>
    <row r="24" spans="2:5" ht="18.75" customHeight="1" x14ac:dyDescent="0.2">
      <c r="B24" s="288" t="s">
        <v>914</v>
      </c>
      <c r="C24" s="289" t="s">
        <v>627</v>
      </c>
      <c r="D24" s="296">
        <v>21</v>
      </c>
      <c r="E24" s="287"/>
    </row>
    <row r="25" spans="2:5" ht="18.75" customHeight="1" x14ac:dyDescent="0.2">
      <c r="B25" s="288" t="s">
        <v>915</v>
      </c>
      <c r="C25" s="289" t="s">
        <v>628</v>
      </c>
      <c r="D25" s="296">
        <v>22</v>
      </c>
      <c r="E25" s="287"/>
    </row>
    <row r="26" spans="2:5" ht="18.75" customHeight="1" x14ac:dyDescent="0.2">
      <c r="B26" s="288" t="s">
        <v>916</v>
      </c>
      <c r="C26" s="289" t="s">
        <v>629</v>
      </c>
      <c r="D26" s="296">
        <v>23</v>
      </c>
      <c r="E26" s="287"/>
    </row>
    <row r="27" spans="2:5" ht="18.75" customHeight="1" x14ac:dyDescent="0.2">
      <c r="B27" s="288" t="s">
        <v>917</v>
      </c>
      <c r="C27" s="289" t="s">
        <v>630</v>
      </c>
      <c r="D27" s="296">
        <v>24</v>
      </c>
      <c r="E27" s="287"/>
    </row>
    <row r="28" spans="2:5" ht="18.75" customHeight="1" x14ac:dyDescent="0.2">
      <c r="B28" s="288" t="s">
        <v>918</v>
      </c>
      <c r="C28" s="289" t="s">
        <v>745</v>
      </c>
      <c r="D28" s="296">
        <v>24</v>
      </c>
      <c r="E28" s="287"/>
    </row>
    <row r="29" spans="2:5" ht="18.75" customHeight="1" x14ac:dyDescent="0.2">
      <c r="B29" s="288" t="s">
        <v>919</v>
      </c>
      <c r="C29" s="289" t="s">
        <v>746</v>
      </c>
      <c r="D29" s="296">
        <v>25</v>
      </c>
      <c r="E29" s="287"/>
    </row>
    <row r="30" spans="2:5" ht="18.75" customHeight="1" x14ac:dyDescent="0.2">
      <c r="B30" s="288" t="s">
        <v>920</v>
      </c>
      <c r="C30" s="289" t="s">
        <v>747</v>
      </c>
      <c r="D30" s="296">
        <v>26</v>
      </c>
      <c r="E30" s="287"/>
    </row>
    <row r="31" spans="2:5" ht="18.75" customHeight="1" x14ac:dyDescent="0.2">
      <c r="B31" s="288" t="s">
        <v>921</v>
      </c>
      <c r="C31" s="289" t="s">
        <v>631</v>
      </c>
      <c r="D31" s="296">
        <v>27</v>
      </c>
      <c r="E31" s="287"/>
    </row>
    <row r="32" spans="2:5" ht="18.75" customHeight="1" x14ac:dyDescent="0.2">
      <c r="B32" s="288" t="s">
        <v>922</v>
      </c>
      <c r="C32" s="289" t="s">
        <v>632</v>
      </c>
      <c r="D32" s="296">
        <v>28</v>
      </c>
      <c r="E32" s="287"/>
    </row>
    <row r="33" spans="2:5" ht="18.75" customHeight="1" x14ac:dyDescent="0.2">
      <c r="B33" s="288" t="s">
        <v>923</v>
      </c>
      <c r="C33" s="289" t="s">
        <v>633</v>
      </c>
      <c r="D33" s="296">
        <v>29</v>
      </c>
      <c r="E33" s="287"/>
    </row>
    <row r="34" spans="2:5" ht="18.75" customHeight="1" x14ac:dyDescent="0.2">
      <c r="B34" s="288" t="s">
        <v>924</v>
      </c>
      <c r="C34" s="289" t="s">
        <v>634</v>
      </c>
      <c r="D34" s="296">
        <v>30</v>
      </c>
      <c r="E34" s="287"/>
    </row>
    <row r="35" spans="2:5" ht="18.75" customHeight="1" x14ac:dyDescent="0.2">
      <c r="B35" s="290" t="s">
        <v>925</v>
      </c>
      <c r="C35" s="289" t="s">
        <v>635</v>
      </c>
      <c r="D35" s="296">
        <v>30</v>
      </c>
      <c r="E35" s="287"/>
    </row>
    <row r="36" spans="2:5" ht="18.75" customHeight="1" x14ac:dyDescent="0.2">
      <c r="B36" s="290" t="s">
        <v>926</v>
      </c>
      <c r="C36" s="289" t="s">
        <v>636</v>
      </c>
      <c r="D36" s="296">
        <v>31</v>
      </c>
      <c r="E36" s="287"/>
    </row>
    <row r="37" spans="2:5" ht="18.75" customHeight="1" x14ac:dyDescent="0.2">
      <c r="B37" s="288" t="s">
        <v>927</v>
      </c>
      <c r="C37" s="289" t="s">
        <v>637</v>
      </c>
      <c r="D37" s="296">
        <v>31</v>
      </c>
      <c r="E37" s="287"/>
    </row>
    <row r="38" spans="2:5" ht="18.75" customHeight="1" x14ac:dyDescent="0.2">
      <c r="B38" s="290" t="s">
        <v>928</v>
      </c>
      <c r="C38" s="289" t="s">
        <v>929</v>
      </c>
      <c r="D38" s="296">
        <v>32</v>
      </c>
      <c r="E38" s="287"/>
    </row>
    <row r="39" spans="2:5" ht="18.75" customHeight="1" x14ac:dyDescent="0.2">
      <c r="B39" s="290" t="s">
        <v>930</v>
      </c>
      <c r="C39" s="289" t="s">
        <v>638</v>
      </c>
      <c r="D39" s="296">
        <v>32</v>
      </c>
      <c r="E39" s="287"/>
    </row>
    <row r="40" spans="2:5" ht="18.75" customHeight="1" x14ac:dyDescent="0.2">
      <c r="B40" s="288" t="s">
        <v>931</v>
      </c>
      <c r="C40" s="289" t="s">
        <v>639</v>
      </c>
      <c r="D40" s="296">
        <v>33</v>
      </c>
      <c r="E40" s="287"/>
    </row>
    <row r="41" spans="2:5" ht="18.75" customHeight="1" x14ac:dyDescent="0.2">
      <c r="B41" s="288" t="s">
        <v>932</v>
      </c>
      <c r="C41" s="289" t="s">
        <v>748</v>
      </c>
      <c r="D41" s="296">
        <v>34</v>
      </c>
      <c r="E41" s="287"/>
    </row>
    <row r="42" spans="2:5" ht="18.75" customHeight="1" x14ac:dyDescent="0.2">
      <c r="B42" s="288" t="s">
        <v>933</v>
      </c>
      <c r="C42" s="289" t="s">
        <v>644</v>
      </c>
      <c r="D42" s="296">
        <v>35</v>
      </c>
      <c r="E42" s="287"/>
    </row>
    <row r="43" spans="2:5" ht="18.75" customHeight="1" x14ac:dyDescent="0.2">
      <c r="B43" s="290" t="s">
        <v>934</v>
      </c>
      <c r="C43" s="289" t="s">
        <v>645</v>
      </c>
      <c r="D43" s="296">
        <v>35</v>
      </c>
      <c r="E43" s="287"/>
    </row>
    <row r="44" spans="2:5" ht="18.75" customHeight="1" x14ac:dyDescent="0.2">
      <c r="B44" s="290" t="s">
        <v>935</v>
      </c>
      <c r="C44" s="289" t="s">
        <v>936</v>
      </c>
      <c r="D44" s="296">
        <v>36</v>
      </c>
      <c r="E44" s="287"/>
    </row>
    <row r="45" spans="2:5" ht="18.75" customHeight="1" x14ac:dyDescent="0.2">
      <c r="B45" s="290" t="s">
        <v>937</v>
      </c>
      <c r="C45" s="289" t="s">
        <v>646</v>
      </c>
      <c r="D45" s="296">
        <v>37</v>
      </c>
      <c r="E45" s="287"/>
    </row>
    <row r="46" spans="2:5" ht="18.75" customHeight="1" x14ac:dyDescent="0.2">
      <c r="B46" s="288" t="s">
        <v>938</v>
      </c>
      <c r="C46" s="289" t="s">
        <v>647</v>
      </c>
      <c r="D46" s="296">
        <v>38</v>
      </c>
      <c r="E46" s="287"/>
    </row>
    <row r="47" spans="2:5" ht="18.75" customHeight="1" x14ac:dyDescent="0.2">
      <c r="B47" s="290" t="s">
        <v>939</v>
      </c>
      <c r="C47" s="289" t="s">
        <v>648</v>
      </c>
      <c r="D47" s="296">
        <v>38</v>
      </c>
      <c r="E47" s="287"/>
    </row>
    <row r="48" spans="2:5" ht="18.75" customHeight="1" x14ac:dyDescent="0.2">
      <c r="B48" s="290" t="s">
        <v>940</v>
      </c>
      <c r="C48" s="289" t="s">
        <v>649</v>
      </c>
      <c r="D48" s="296">
        <v>39</v>
      </c>
      <c r="E48" s="287"/>
    </row>
    <row r="49" spans="2:5" ht="18.75" customHeight="1" x14ac:dyDescent="0.2">
      <c r="B49" s="290" t="s">
        <v>941</v>
      </c>
      <c r="C49" s="289" t="s">
        <v>650</v>
      </c>
      <c r="D49" s="296">
        <v>39</v>
      </c>
      <c r="E49" s="287"/>
    </row>
    <row r="50" spans="2:5" ht="18.75" customHeight="1" x14ac:dyDescent="0.2">
      <c r="B50" s="290" t="s">
        <v>942</v>
      </c>
      <c r="C50" s="289" t="s">
        <v>651</v>
      </c>
      <c r="D50" s="296">
        <v>40</v>
      </c>
      <c r="E50" s="287"/>
    </row>
    <row r="51" spans="2:5" ht="18.75" customHeight="1" x14ac:dyDescent="0.2">
      <c r="B51" s="290" t="s">
        <v>943</v>
      </c>
      <c r="C51" s="289" t="s">
        <v>652</v>
      </c>
      <c r="D51" s="296">
        <v>41</v>
      </c>
      <c r="E51" s="287"/>
    </row>
    <row r="52" spans="2:5" ht="18.75" customHeight="1" x14ac:dyDescent="0.2">
      <c r="B52" s="290" t="s">
        <v>944</v>
      </c>
      <c r="C52" s="289" t="s">
        <v>653</v>
      </c>
      <c r="D52" s="296">
        <v>42</v>
      </c>
      <c r="E52" s="287"/>
    </row>
    <row r="53" spans="2:5" ht="18.75" customHeight="1" x14ac:dyDescent="0.2">
      <c r="B53" s="290" t="s">
        <v>945</v>
      </c>
      <c r="C53" s="289" t="s">
        <v>654</v>
      </c>
      <c r="D53" s="296">
        <v>42</v>
      </c>
      <c r="E53" s="287"/>
    </row>
    <row r="54" spans="2:5" ht="18.75" customHeight="1" x14ac:dyDescent="0.2">
      <c r="B54" s="290" t="s">
        <v>946</v>
      </c>
      <c r="C54" s="289" t="s">
        <v>655</v>
      </c>
      <c r="D54" s="296">
        <v>43</v>
      </c>
      <c r="E54" s="287"/>
    </row>
    <row r="55" spans="2:5" ht="18.75" customHeight="1" x14ac:dyDescent="0.2">
      <c r="B55" s="290" t="s">
        <v>947</v>
      </c>
      <c r="C55" s="289" t="s">
        <v>656</v>
      </c>
      <c r="D55" s="296">
        <v>43</v>
      </c>
      <c r="E55" s="287"/>
    </row>
    <row r="56" spans="2:5" ht="18.75" customHeight="1" x14ac:dyDescent="0.2">
      <c r="B56" s="290" t="s">
        <v>948</v>
      </c>
      <c r="C56" s="289" t="s">
        <v>657</v>
      </c>
      <c r="D56" s="296">
        <v>44</v>
      </c>
      <c r="E56" s="287"/>
    </row>
    <row r="57" spans="2:5" ht="18.75" customHeight="1" x14ac:dyDescent="0.2">
      <c r="B57" s="290" t="s">
        <v>949</v>
      </c>
      <c r="C57" s="289" t="s">
        <v>658</v>
      </c>
      <c r="D57" s="296">
        <v>44</v>
      </c>
      <c r="E57" s="287"/>
    </row>
    <row r="58" spans="2:5" ht="18.75" customHeight="1" x14ac:dyDescent="0.2">
      <c r="B58" s="290" t="s">
        <v>950</v>
      </c>
      <c r="C58" s="289" t="s">
        <v>659</v>
      </c>
      <c r="D58" s="296">
        <v>45</v>
      </c>
      <c r="E58" s="287"/>
    </row>
    <row r="59" spans="2:5" ht="18.75" customHeight="1" x14ac:dyDescent="0.2">
      <c r="B59" s="290" t="s">
        <v>951</v>
      </c>
      <c r="C59" s="289" t="s">
        <v>660</v>
      </c>
      <c r="D59" s="296">
        <v>45</v>
      </c>
      <c r="E59" s="287"/>
    </row>
    <row r="60" spans="2:5" ht="18.75" customHeight="1" x14ac:dyDescent="0.2">
      <c r="B60" s="290" t="s">
        <v>952</v>
      </c>
      <c r="C60" s="289" t="s">
        <v>661</v>
      </c>
      <c r="D60" s="296">
        <v>46</v>
      </c>
      <c r="E60" s="287"/>
    </row>
    <row r="61" spans="2:5" ht="18.75" customHeight="1" x14ac:dyDescent="0.2">
      <c r="B61" s="290" t="s">
        <v>953</v>
      </c>
      <c r="C61" s="289" t="s">
        <v>662</v>
      </c>
      <c r="D61" s="296">
        <v>46</v>
      </c>
      <c r="E61" s="287"/>
    </row>
    <row r="62" spans="2:5" ht="18.75" customHeight="1" x14ac:dyDescent="0.2">
      <c r="B62" s="290" t="s">
        <v>954</v>
      </c>
      <c r="C62" s="289" t="s">
        <v>663</v>
      </c>
      <c r="D62" s="296">
        <v>47</v>
      </c>
      <c r="E62" s="287"/>
    </row>
    <row r="63" spans="2:5" ht="18.75" customHeight="1" x14ac:dyDescent="0.2">
      <c r="B63" s="290" t="s">
        <v>955</v>
      </c>
      <c r="C63" s="289" t="s">
        <v>664</v>
      </c>
      <c r="D63" s="296">
        <v>48</v>
      </c>
      <c r="E63" s="287"/>
    </row>
    <row r="64" spans="2:5" ht="18.75" customHeight="1" x14ac:dyDescent="0.2">
      <c r="B64" s="290" t="s">
        <v>956</v>
      </c>
      <c r="C64" s="289" t="s">
        <v>665</v>
      </c>
      <c r="D64" s="296">
        <v>48</v>
      </c>
      <c r="E64" s="287"/>
    </row>
    <row r="65" spans="2:5" ht="18.75" customHeight="1" x14ac:dyDescent="0.2">
      <c r="B65" s="290" t="s">
        <v>957</v>
      </c>
      <c r="C65" s="289" t="s">
        <v>666</v>
      </c>
      <c r="D65" s="296">
        <v>49</v>
      </c>
      <c r="E65" s="287"/>
    </row>
    <row r="66" spans="2:5" ht="18.75" customHeight="1" x14ac:dyDescent="0.2">
      <c r="B66" s="290" t="s">
        <v>958</v>
      </c>
      <c r="C66" s="289" t="s">
        <v>667</v>
      </c>
      <c r="D66" s="296">
        <v>50</v>
      </c>
      <c r="E66" s="287"/>
    </row>
    <row r="67" spans="2:5" ht="18.75" customHeight="1" x14ac:dyDescent="0.2">
      <c r="B67" s="290" t="s">
        <v>959</v>
      </c>
      <c r="C67" s="289" t="s">
        <v>668</v>
      </c>
      <c r="D67" s="296">
        <v>51</v>
      </c>
      <c r="E67" s="287"/>
    </row>
    <row r="68" spans="2:5" ht="18.75" customHeight="1" x14ac:dyDescent="0.2">
      <c r="B68" s="290" t="s">
        <v>960</v>
      </c>
      <c r="C68" s="289" t="s">
        <v>669</v>
      </c>
      <c r="D68" s="296">
        <v>52</v>
      </c>
      <c r="E68" s="287"/>
    </row>
    <row r="69" spans="2:5" ht="18.75" customHeight="1" x14ac:dyDescent="0.2">
      <c r="B69" s="290" t="s">
        <v>961</v>
      </c>
      <c r="C69" s="289" t="s">
        <v>670</v>
      </c>
      <c r="D69" s="296">
        <v>53</v>
      </c>
      <c r="E69" s="287"/>
    </row>
    <row r="70" spans="2:5" ht="18.75" customHeight="1" x14ac:dyDescent="0.2">
      <c r="B70" s="290" t="s">
        <v>962</v>
      </c>
      <c r="C70" s="289" t="s">
        <v>671</v>
      </c>
      <c r="D70" s="296">
        <v>54</v>
      </c>
      <c r="E70" s="287"/>
    </row>
    <row r="71" spans="2:5" ht="18.75" customHeight="1" x14ac:dyDescent="0.2">
      <c r="B71" s="290" t="s">
        <v>963</v>
      </c>
      <c r="C71" s="289" t="s">
        <v>672</v>
      </c>
      <c r="D71" s="296">
        <v>55</v>
      </c>
      <c r="E71" s="287"/>
    </row>
    <row r="72" spans="2:5" ht="18.75" customHeight="1" x14ac:dyDescent="0.2">
      <c r="B72" s="290" t="s">
        <v>964</v>
      </c>
      <c r="C72" s="289" t="s">
        <v>673</v>
      </c>
      <c r="D72" s="296">
        <v>55</v>
      </c>
      <c r="E72" s="287"/>
    </row>
    <row r="73" spans="2:5" ht="18.75" customHeight="1" x14ac:dyDescent="0.2">
      <c r="B73" s="290" t="s">
        <v>965</v>
      </c>
      <c r="C73" s="289" t="s">
        <v>674</v>
      </c>
      <c r="D73" s="296">
        <v>56</v>
      </c>
      <c r="E73" s="287"/>
    </row>
    <row r="74" spans="2:5" ht="18.75" customHeight="1" x14ac:dyDescent="0.2">
      <c r="B74" s="290" t="s">
        <v>966</v>
      </c>
      <c r="C74" s="289" t="s">
        <v>675</v>
      </c>
      <c r="D74" s="296">
        <v>56</v>
      </c>
      <c r="E74" s="287"/>
    </row>
    <row r="75" spans="2:5" ht="18.75" customHeight="1" x14ac:dyDescent="0.2">
      <c r="B75" s="290" t="s">
        <v>967</v>
      </c>
      <c r="C75" s="289" t="s">
        <v>676</v>
      </c>
      <c r="D75" s="296">
        <v>57</v>
      </c>
      <c r="E75" s="287"/>
    </row>
    <row r="76" spans="2:5" ht="18.75" customHeight="1" x14ac:dyDescent="0.2">
      <c r="B76" s="290" t="s">
        <v>968</v>
      </c>
      <c r="C76" s="289" t="s">
        <v>677</v>
      </c>
      <c r="D76" s="296">
        <v>57</v>
      </c>
      <c r="E76" s="287"/>
    </row>
    <row r="77" spans="2:5" ht="18.75" customHeight="1" x14ac:dyDescent="0.2">
      <c r="B77" s="290" t="s">
        <v>969</v>
      </c>
      <c r="C77" s="289" t="s">
        <v>678</v>
      </c>
      <c r="D77" s="296">
        <v>58</v>
      </c>
      <c r="E77" s="287"/>
    </row>
    <row r="78" spans="2:5" ht="18.75" customHeight="1" x14ac:dyDescent="0.2">
      <c r="B78" s="290" t="s">
        <v>970</v>
      </c>
      <c r="C78" s="289" t="s">
        <v>679</v>
      </c>
      <c r="D78" s="296">
        <v>59</v>
      </c>
      <c r="E78" s="287"/>
    </row>
    <row r="79" spans="2:5" ht="18.75" customHeight="1" x14ac:dyDescent="0.2">
      <c r="B79" s="290" t="s">
        <v>971</v>
      </c>
      <c r="C79" s="289" t="s">
        <v>680</v>
      </c>
      <c r="D79" s="296">
        <v>60</v>
      </c>
      <c r="E79" s="287"/>
    </row>
    <row r="80" spans="2:5" ht="18.75" customHeight="1" x14ac:dyDescent="0.2">
      <c r="B80" s="290" t="s">
        <v>972</v>
      </c>
      <c r="C80" s="289" t="s">
        <v>681</v>
      </c>
      <c r="D80" s="296">
        <v>60</v>
      </c>
      <c r="E80" s="287"/>
    </row>
    <row r="81" spans="2:5" ht="18.75" customHeight="1" x14ac:dyDescent="0.2">
      <c r="B81" s="290" t="s">
        <v>973</v>
      </c>
      <c r="C81" s="289" t="s">
        <v>682</v>
      </c>
      <c r="D81" s="296">
        <v>61</v>
      </c>
      <c r="E81" s="287"/>
    </row>
    <row r="82" spans="2:5" ht="18.75" customHeight="1" x14ac:dyDescent="0.2">
      <c r="B82" s="290" t="s">
        <v>974</v>
      </c>
      <c r="C82" s="289" t="s">
        <v>683</v>
      </c>
      <c r="D82" s="296">
        <v>61</v>
      </c>
      <c r="E82" s="287"/>
    </row>
    <row r="83" spans="2:5" ht="18.75" customHeight="1" x14ac:dyDescent="0.2">
      <c r="B83" s="290" t="s">
        <v>975</v>
      </c>
      <c r="C83" s="289" t="s">
        <v>684</v>
      </c>
      <c r="D83" s="296">
        <v>62</v>
      </c>
      <c r="E83" s="287"/>
    </row>
    <row r="84" spans="2:5" ht="18.75" customHeight="1" x14ac:dyDescent="0.2">
      <c r="B84" s="290" t="s">
        <v>976</v>
      </c>
      <c r="C84" s="289" t="s">
        <v>685</v>
      </c>
      <c r="D84" s="296">
        <v>62</v>
      </c>
      <c r="E84" s="287"/>
    </row>
    <row r="85" spans="2:5" ht="18.75" customHeight="1" x14ac:dyDescent="0.2">
      <c r="B85" s="290" t="s">
        <v>977</v>
      </c>
      <c r="C85" s="289" t="s">
        <v>686</v>
      </c>
      <c r="D85" s="296">
        <v>63</v>
      </c>
      <c r="E85" s="287"/>
    </row>
    <row r="86" spans="2:5" ht="18.75" customHeight="1" x14ac:dyDescent="0.2">
      <c r="B86" s="290" t="s">
        <v>978</v>
      </c>
      <c r="C86" s="289" t="s">
        <v>687</v>
      </c>
      <c r="D86" s="296">
        <v>63</v>
      </c>
      <c r="E86" s="287"/>
    </row>
    <row r="87" spans="2:5" ht="18.75" customHeight="1" x14ac:dyDescent="0.2">
      <c r="B87" s="290" t="s">
        <v>979</v>
      </c>
      <c r="C87" s="289" t="s">
        <v>688</v>
      </c>
      <c r="D87" s="296">
        <v>64</v>
      </c>
      <c r="E87" s="287"/>
    </row>
    <row r="88" spans="2:5" ht="18.75" customHeight="1" x14ac:dyDescent="0.2">
      <c r="B88" s="290" t="s">
        <v>980</v>
      </c>
      <c r="C88" s="289" t="s">
        <v>689</v>
      </c>
      <c r="D88" s="296">
        <v>64</v>
      </c>
      <c r="E88" s="287"/>
    </row>
    <row r="89" spans="2:5" ht="18.75" customHeight="1" x14ac:dyDescent="0.2">
      <c r="B89" s="290" t="s">
        <v>981</v>
      </c>
      <c r="C89" s="289" t="s">
        <v>690</v>
      </c>
      <c r="D89" s="296">
        <v>65</v>
      </c>
      <c r="E89" s="287"/>
    </row>
    <row r="90" spans="2:5" ht="18.75" customHeight="1" x14ac:dyDescent="0.2">
      <c r="B90" s="290" t="s">
        <v>982</v>
      </c>
      <c r="C90" s="289" t="s">
        <v>691</v>
      </c>
      <c r="D90" s="296">
        <v>65</v>
      </c>
      <c r="E90" s="287"/>
    </row>
    <row r="91" spans="2:5" ht="18.75" customHeight="1" x14ac:dyDescent="0.2">
      <c r="B91" s="290" t="s">
        <v>983</v>
      </c>
      <c r="C91" s="289" t="s">
        <v>692</v>
      </c>
      <c r="D91" s="296">
        <v>66</v>
      </c>
      <c r="E91" s="287"/>
    </row>
    <row r="92" spans="2:5" ht="18.75" customHeight="1" x14ac:dyDescent="0.2">
      <c r="B92" s="290" t="s">
        <v>984</v>
      </c>
      <c r="C92" s="289" t="s">
        <v>693</v>
      </c>
      <c r="D92" s="296">
        <v>67</v>
      </c>
      <c r="E92" s="287"/>
    </row>
    <row r="93" spans="2:5" ht="18.75" customHeight="1" x14ac:dyDescent="0.2">
      <c r="B93" s="290" t="s">
        <v>985</v>
      </c>
      <c r="C93" s="289" t="s">
        <v>694</v>
      </c>
      <c r="D93" s="296">
        <v>68</v>
      </c>
      <c r="E93" s="287"/>
    </row>
    <row r="94" spans="2:5" ht="18.75" customHeight="1" x14ac:dyDescent="0.2">
      <c r="B94" s="290" t="s">
        <v>986</v>
      </c>
      <c r="C94" s="289" t="s">
        <v>695</v>
      </c>
      <c r="D94" s="296">
        <v>68</v>
      </c>
      <c r="E94" s="287"/>
    </row>
    <row r="95" spans="2:5" ht="18.75" customHeight="1" x14ac:dyDescent="0.2">
      <c r="B95" s="290" t="s">
        <v>987</v>
      </c>
      <c r="C95" s="289" t="s">
        <v>696</v>
      </c>
      <c r="D95" s="296">
        <v>69</v>
      </c>
      <c r="E95" s="287"/>
    </row>
    <row r="96" spans="2:5" ht="18.75" customHeight="1" x14ac:dyDescent="0.2">
      <c r="B96" s="290" t="s">
        <v>988</v>
      </c>
      <c r="C96" s="289" t="s">
        <v>697</v>
      </c>
      <c r="D96" s="296">
        <v>69</v>
      </c>
      <c r="E96" s="287"/>
    </row>
    <row r="97" spans="2:5" ht="18.75" customHeight="1" x14ac:dyDescent="0.2">
      <c r="B97" s="290" t="s">
        <v>989</v>
      </c>
      <c r="C97" s="289" t="s">
        <v>698</v>
      </c>
      <c r="D97" s="296">
        <v>70</v>
      </c>
      <c r="E97" s="287"/>
    </row>
    <row r="98" spans="2:5" ht="18.75" customHeight="1" x14ac:dyDescent="0.2">
      <c r="B98" s="290" t="s">
        <v>990</v>
      </c>
      <c r="C98" s="289" t="s">
        <v>699</v>
      </c>
      <c r="D98" s="296">
        <v>70</v>
      </c>
      <c r="E98" s="287"/>
    </row>
    <row r="99" spans="2:5" ht="18.75" customHeight="1" x14ac:dyDescent="0.2">
      <c r="B99" s="290" t="s">
        <v>991</v>
      </c>
      <c r="C99" s="289" t="s">
        <v>700</v>
      </c>
      <c r="D99" s="296">
        <v>71</v>
      </c>
      <c r="E99" s="287"/>
    </row>
    <row r="100" spans="2:5" ht="18.75" customHeight="1" x14ac:dyDescent="0.2">
      <c r="B100" s="290" t="s">
        <v>992</v>
      </c>
      <c r="C100" s="289" t="s">
        <v>701</v>
      </c>
      <c r="D100" s="296">
        <v>71</v>
      </c>
      <c r="E100" s="287"/>
    </row>
    <row r="101" spans="2:5" ht="18.75" customHeight="1" x14ac:dyDescent="0.2">
      <c r="B101" s="290" t="s">
        <v>993</v>
      </c>
      <c r="C101" s="289" t="s">
        <v>702</v>
      </c>
      <c r="D101" s="296">
        <v>72</v>
      </c>
      <c r="E101" s="287"/>
    </row>
    <row r="102" spans="2:5" ht="18.75" customHeight="1" x14ac:dyDescent="0.2">
      <c r="B102" s="290" t="s">
        <v>994</v>
      </c>
      <c r="C102" s="289" t="s">
        <v>764</v>
      </c>
      <c r="D102" s="296">
        <v>72</v>
      </c>
      <c r="E102" s="287"/>
    </row>
    <row r="103" spans="2:5" ht="18.75" customHeight="1" x14ac:dyDescent="0.2">
      <c r="B103" s="290" t="s">
        <v>995</v>
      </c>
      <c r="C103" s="289" t="s">
        <v>703</v>
      </c>
      <c r="D103" s="296">
        <v>73</v>
      </c>
      <c r="E103" s="287"/>
    </row>
    <row r="104" spans="2:5" ht="18.75" customHeight="1" x14ac:dyDescent="0.2">
      <c r="B104" s="290" t="s">
        <v>996</v>
      </c>
      <c r="C104" s="289" t="s">
        <v>997</v>
      </c>
      <c r="D104" s="296">
        <v>74</v>
      </c>
      <c r="E104" s="287"/>
    </row>
    <row r="105" spans="2:5" ht="18.75" customHeight="1" x14ac:dyDescent="0.2">
      <c r="B105" s="290" t="s">
        <v>998</v>
      </c>
      <c r="C105" s="289" t="s">
        <v>640</v>
      </c>
      <c r="D105" s="296">
        <v>75</v>
      </c>
      <c r="E105" s="287"/>
    </row>
    <row r="106" spans="2:5" ht="18.75" customHeight="1" x14ac:dyDescent="0.2">
      <c r="B106" s="290" t="s">
        <v>999</v>
      </c>
      <c r="C106" s="289" t="s">
        <v>641</v>
      </c>
      <c r="D106" s="296">
        <v>76</v>
      </c>
      <c r="E106" s="287"/>
    </row>
    <row r="107" spans="2:5" ht="18.75" customHeight="1" x14ac:dyDescent="0.2">
      <c r="B107" s="290" t="s">
        <v>1000</v>
      </c>
      <c r="C107" s="289" t="s">
        <v>642</v>
      </c>
      <c r="D107" s="296">
        <v>78</v>
      </c>
      <c r="E107" s="287"/>
    </row>
    <row r="108" spans="2:5" ht="18.75" customHeight="1" x14ac:dyDescent="0.2">
      <c r="B108" s="290" t="s">
        <v>1001</v>
      </c>
      <c r="C108" s="289" t="s">
        <v>643</v>
      </c>
      <c r="D108" s="296">
        <v>79</v>
      </c>
      <c r="E108" s="287"/>
    </row>
    <row r="109" spans="2:5" ht="18.75" customHeight="1" x14ac:dyDescent="0.2">
      <c r="B109" s="290" t="s">
        <v>1002</v>
      </c>
      <c r="C109" s="289" t="s">
        <v>1030</v>
      </c>
      <c r="D109" s="296">
        <v>80</v>
      </c>
      <c r="E109" s="287"/>
    </row>
    <row r="110" spans="2:5" ht="18.75" customHeight="1" x14ac:dyDescent="0.2">
      <c r="B110" s="290" t="s">
        <v>1003</v>
      </c>
      <c r="C110" s="289" t="s">
        <v>704</v>
      </c>
      <c r="D110" s="296">
        <v>81</v>
      </c>
      <c r="E110" s="287"/>
    </row>
    <row r="111" spans="2:5" ht="18.75" customHeight="1" x14ac:dyDescent="0.2">
      <c r="B111" s="290" t="s">
        <v>1004</v>
      </c>
      <c r="C111" s="289" t="s">
        <v>768</v>
      </c>
      <c r="D111" s="296">
        <v>83</v>
      </c>
      <c r="E111" s="287"/>
    </row>
    <row r="112" spans="2:5" ht="18.75" customHeight="1" x14ac:dyDescent="0.2">
      <c r="B112" s="290" t="s">
        <v>1005</v>
      </c>
      <c r="C112" s="289" t="s">
        <v>769</v>
      </c>
      <c r="D112" s="296">
        <v>84</v>
      </c>
      <c r="E112" s="287"/>
    </row>
    <row r="113" spans="2:5" ht="18.75" customHeight="1" x14ac:dyDescent="0.2">
      <c r="B113" s="290" t="s">
        <v>1006</v>
      </c>
      <c r="C113" s="289" t="s">
        <v>826</v>
      </c>
      <c r="D113" s="296">
        <v>85</v>
      </c>
      <c r="E113" s="287"/>
    </row>
    <row r="114" spans="2:5" ht="18.75" customHeight="1" x14ac:dyDescent="0.2">
      <c r="B114" s="290" t="s">
        <v>1007</v>
      </c>
      <c r="C114" s="289" t="s">
        <v>821</v>
      </c>
      <c r="D114" s="296">
        <v>86</v>
      </c>
      <c r="E114" s="287"/>
    </row>
    <row r="115" spans="2:5" ht="18.75" customHeight="1" x14ac:dyDescent="0.2">
      <c r="B115" s="290" t="s">
        <v>1008</v>
      </c>
      <c r="C115" s="289" t="s">
        <v>749</v>
      </c>
      <c r="D115" s="296">
        <v>87</v>
      </c>
      <c r="E115" s="287"/>
    </row>
    <row r="116" spans="2:5" ht="18.75" customHeight="1" x14ac:dyDescent="0.2">
      <c r="B116" s="290" t="s">
        <v>1009</v>
      </c>
      <c r="C116" s="289" t="s">
        <v>706</v>
      </c>
      <c r="D116" s="296">
        <v>88</v>
      </c>
      <c r="E116" s="287"/>
    </row>
    <row r="117" spans="2:5" ht="18.75" customHeight="1" x14ac:dyDescent="0.2">
      <c r="B117" s="290" t="s">
        <v>1010</v>
      </c>
      <c r="C117" s="289" t="s">
        <v>707</v>
      </c>
      <c r="D117" s="296">
        <v>89</v>
      </c>
      <c r="E117" s="287"/>
    </row>
    <row r="118" spans="2:5" ht="18.75" customHeight="1" x14ac:dyDescent="0.2">
      <c r="B118" s="290" t="s">
        <v>1011</v>
      </c>
      <c r="C118" s="289" t="s">
        <v>708</v>
      </c>
      <c r="D118" s="296">
        <v>91</v>
      </c>
      <c r="E118" s="287"/>
    </row>
    <row r="119" spans="2:5" ht="18.75" customHeight="1" x14ac:dyDescent="0.2">
      <c r="B119" s="290" t="s">
        <v>1012</v>
      </c>
      <c r="C119" s="289" t="s">
        <v>709</v>
      </c>
      <c r="D119" s="296">
        <v>92</v>
      </c>
      <c r="E119" s="287"/>
    </row>
    <row r="120" spans="2:5" ht="18.75" customHeight="1" x14ac:dyDescent="0.2">
      <c r="B120" s="290" t="s">
        <v>1013</v>
      </c>
      <c r="C120" s="289" t="s">
        <v>710</v>
      </c>
      <c r="D120" s="296">
        <v>93</v>
      </c>
      <c r="E120" s="287"/>
    </row>
    <row r="121" spans="2:5" ht="18.75" customHeight="1" x14ac:dyDescent="0.2">
      <c r="B121" s="290" t="s">
        <v>1014</v>
      </c>
      <c r="C121" s="289" t="s">
        <v>711</v>
      </c>
      <c r="D121" s="296">
        <v>94</v>
      </c>
      <c r="E121" s="287"/>
    </row>
    <row r="122" spans="2:5" ht="18.75" customHeight="1" x14ac:dyDescent="0.2">
      <c r="B122" s="290" t="s">
        <v>1015</v>
      </c>
      <c r="C122" s="289" t="s">
        <v>750</v>
      </c>
      <c r="D122" s="296">
        <v>95</v>
      </c>
      <c r="E122" s="287"/>
    </row>
    <row r="123" spans="2:5" ht="18.75" customHeight="1" x14ac:dyDescent="0.2">
      <c r="B123" s="290" t="s">
        <v>1016</v>
      </c>
      <c r="C123" s="289" t="s">
        <v>705</v>
      </c>
      <c r="D123" s="296">
        <v>96</v>
      </c>
      <c r="E123" s="287"/>
    </row>
    <row r="124" spans="2:5" ht="18.75" customHeight="1" x14ac:dyDescent="0.2">
      <c r="B124" s="290" t="s">
        <v>1017</v>
      </c>
      <c r="C124" s="289" t="s">
        <v>712</v>
      </c>
      <c r="D124" s="296">
        <v>97</v>
      </c>
      <c r="E124" s="287"/>
    </row>
    <row r="125" spans="2:5" ht="18.75" customHeight="1" x14ac:dyDescent="0.2">
      <c r="B125" s="290" t="s">
        <v>1018</v>
      </c>
      <c r="C125" s="289" t="s">
        <v>713</v>
      </c>
      <c r="D125" s="296">
        <v>98</v>
      </c>
      <c r="E125" s="287"/>
    </row>
    <row r="126" spans="2:5" ht="18.75" customHeight="1" x14ac:dyDescent="0.2">
      <c r="B126" s="290" t="s">
        <v>1019</v>
      </c>
      <c r="C126" s="289" t="s">
        <v>714</v>
      </c>
      <c r="D126" s="296">
        <v>99</v>
      </c>
      <c r="E126" s="287"/>
    </row>
    <row r="127" spans="2:5" ht="18.75" customHeight="1" x14ac:dyDescent="0.2">
      <c r="B127" s="290" t="s">
        <v>1020</v>
      </c>
      <c r="C127" s="289" t="s">
        <v>719</v>
      </c>
      <c r="D127" s="296">
        <v>100</v>
      </c>
      <c r="E127" s="287"/>
    </row>
    <row r="128" spans="2:5" ht="18.75" customHeight="1" x14ac:dyDescent="0.2">
      <c r="B128" s="290" t="s">
        <v>1021</v>
      </c>
      <c r="C128" s="289" t="s">
        <v>715</v>
      </c>
      <c r="D128" s="296">
        <v>102</v>
      </c>
      <c r="E128" s="287"/>
    </row>
    <row r="129" spans="2:5" ht="18.75" customHeight="1" x14ac:dyDescent="0.2">
      <c r="B129" s="290" t="s">
        <v>1022</v>
      </c>
      <c r="C129" s="289" t="s">
        <v>1023</v>
      </c>
      <c r="D129" s="296">
        <v>103</v>
      </c>
      <c r="E129" s="287"/>
    </row>
    <row r="130" spans="2:5" ht="18.75" customHeight="1" x14ac:dyDescent="0.2">
      <c r="B130" s="290" t="s">
        <v>1024</v>
      </c>
      <c r="C130" s="289" t="s">
        <v>716</v>
      </c>
      <c r="D130" s="296">
        <v>104</v>
      </c>
      <c r="E130" s="287"/>
    </row>
    <row r="131" spans="2:5" ht="18.75" customHeight="1" x14ac:dyDescent="0.2">
      <c r="B131" s="290" t="s">
        <v>1025</v>
      </c>
      <c r="C131" s="289" t="s">
        <v>717</v>
      </c>
      <c r="D131" s="296">
        <v>105</v>
      </c>
      <c r="E131" s="287"/>
    </row>
    <row r="132" spans="2:5" ht="18.75" customHeight="1" x14ac:dyDescent="0.2">
      <c r="B132" s="290" t="s">
        <v>1026</v>
      </c>
      <c r="C132" s="289" t="s">
        <v>718</v>
      </c>
      <c r="D132" s="296">
        <v>108</v>
      </c>
      <c r="E132" s="287"/>
    </row>
    <row r="133" spans="2:5" ht="18.75" customHeight="1" x14ac:dyDescent="0.2">
      <c r="B133" s="285" t="s">
        <v>1027</v>
      </c>
      <c r="C133" s="289" t="s">
        <v>1028</v>
      </c>
      <c r="D133" s="296">
        <v>112</v>
      </c>
      <c r="E133" s="287"/>
    </row>
    <row r="134" spans="2:5" x14ac:dyDescent="0.2">
      <c r="B134" s="285" t="s">
        <v>1029</v>
      </c>
      <c r="C134" s="289" t="s">
        <v>1031</v>
      </c>
      <c r="D134" s="291">
        <v>133</v>
      </c>
    </row>
    <row r="135" spans="2:5" x14ac:dyDescent="0.2">
      <c r="C135" s="289"/>
    </row>
    <row r="136" spans="2:5" x14ac:dyDescent="0.2">
      <c r="C136" s="289"/>
    </row>
    <row r="137" spans="2:5" x14ac:dyDescent="0.2">
      <c r="C137" s="289"/>
    </row>
    <row r="138" spans="2:5" x14ac:dyDescent="0.2">
      <c r="C138" s="289"/>
    </row>
    <row r="139" spans="2:5" x14ac:dyDescent="0.2">
      <c r="C139" s="289"/>
    </row>
    <row r="140" spans="2:5" x14ac:dyDescent="0.2">
      <c r="C140" s="289"/>
    </row>
    <row r="141" spans="2:5" x14ac:dyDescent="0.2">
      <c r="C141" s="289"/>
    </row>
    <row r="142" spans="2:5" x14ac:dyDescent="0.2">
      <c r="C142" s="289"/>
    </row>
    <row r="143" spans="2:5" x14ac:dyDescent="0.2">
      <c r="C143" s="289"/>
    </row>
    <row r="144" spans="2:5" x14ac:dyDescent="0.2">
      <c r="C144" s="289"/>
    </row>
    <row r="145" spans="2:5" x14ac:dyDescent="0.2">
      <c r="C145" s="289"/>
    </row>
    <row r="146" spans="2:5" x14ac:dyDescent="0.2">
      <c r="C146" s="289"/>
    </row>
    <row r="147" spans="2:5" x14ac:dyDescent="0.2">
      <c r="C147" s="289"/>
    </row>
    <row r="148" spans="2:5" x14ac:dyDescent="0.2">
      <c r="C148" s="289"/>
    </row>
    <row r="149" spans="2:5" x14ac:dyDescent="0.2">
      <c r="B149" s="293"/>
      <c r="C149" s="289"/>
      <c r="D149" s="296"/>
      <c r="E149" s="293"/>
    </row>
    <row r="150" spans="2:5" x14ac:dyDescent="0.2">
      <c r="B150" s="293"/>
      <c r="C150" s="289"/>
      <c r="D150" s="296"/>
      <c r="E150" s="293"/>
    </row>
    <row r="151" spans="2:5" x14ac:dyDescent="0.2">
      <c r="B151" s="293"/>
      <c r="C151" s="289"/>
      <c r="D151" s="296"/>
      <c r="E151" s="293"/>
    </row>
    <row r="152" spans="2:5" x14ac:dyDescent="0.2">
      <c r="B152" s="293"/>
      <c r="C152" s="289"/>
      <c r="D152" s="296"/>
      <c r="E152" s="293"/>
    </row>
    <row r="153" spans="2:5" s="291" customFormat="1" x14ac:dyDescent="0.2">
      <c r="B153" s="293"/>
      <c r="C153" s="289"/>
      <c r="E153" s="292"/>
    </row>
    <row r="154" spans="2:5" s="291" customFormat="1" x14ac:dyDescent="0.2">
      <c r="B154" s="293"/>
      <c r="C154" s="289"/>
      <c r="E154" s="292"/>
    </row>
    <row r="155" spans="2:5" s="291" customFormat="1" x14ac:dyDescent="0.2">
      <c r="B155" s="293"/>
      <c r="C155" s="289"/>
      <c r="E155" s="292"/>
    </row>
    <row r="156" spans="2:5" s="291" customFormat="1" x14ac:dyDescent="0.2">
      <c r="B156" s="293"/>
      <c r="C156" s="289"/>
      <c r="E156" s="292"/>
    </row>
    <row r="157" spans="2:5" s="291" customFormat="1" x14ac:dyDescent="0.2">
      <c r="B157" s="293"/>
      <c r="C157" s="289"/>
      <c r="E157" s="292"/>
    </row>
    <row r="158" spans="2:5" s="291" customFormat="1" x14ac:dyDescent="0.2">
      <c r="B158" s="293"/>
      <c r="C158" s="289"/>
      <c r="E158" s="292"/>
    </row>
    <row r="159" spans="2:5" s="291" customFormat="1" x14ac:dyDescent="0.2">
      <c r="B159" s="293"/>
      <c r="C159" s="289"/>
      <c r="E159" s="292"/>
    </row>
    <row r="160" spans="2:5" s="291" customFormat="1" x14ac:dyDescent="0.2">
      <c r="B160" s="293"/>
      <c r="C160" s="289"/>
      <c r="E160" s="292"/>
    </row>
    <row r="161" spans="2:5" s="291" customFormat="1" x14ac:dyDescent="0.2">
      <c r="B161" s="293"/>
      <c r="C161" s="289"/>
      <c r="E161" s="292"/>
    </row>
    <row r="162" spans="2:5" s="291" customFormat="1" x14ac:dyDescent="0.2">
      <c r="B162" s="293"/>
      <c r="C162" s="289"/>
      <c r="E162" s="292"/>
    </row>
    <row r="163" spans="2:5" s="291" customFormat="1" x14ac:dyDescent="0.2">
      <c r="B163" s="293"/>
      <c r="C163" s="289"/>
      <c r="E163" s="292"/>
    </row>
    <row r="164" spans="2:5" s="291" customFormat="1" x14ac:dyDescent="0.2">
      <c r="B164" s="293"/>
      <c r="C164" s="289"/>
      <c r="E164" s="292"/>
    </row>
    <row r="165" spans="2:5" s="291" customFormat="1" x14ac:dyDescent="0.2">
      <c r="B165" s="293"/>
      <c r="C165" s="289"/>
      <c r="E165" s="292"/>
    </row>
    <row r="166" spans="2:5" s="291" customFormat="1" x14ac:dyDescent="0.2">
      <c r="B166" s="293"/>
      <c r="C166" s="289"/>
      <c r="E166" s="292"/>
    </row>
    <row r="167" spans="2:5" s="291" customFormat="1" x14ac:dyDescent="0.2">
      <c r="B167" s="293"/>
      <c r="C167" s="289"/>
      <c r="E167" s="292"/>
    </row>
    <row r="168" spans="2:5" s="291" customFormat="1" x14ac:dyDescent="0.2">
      <c r="B168" s="293"/>
      <c r="C168" s="289"/>
      <c r="E168" s="292"/>
    </row>
    <row r="169" spans="2:5" s="291" customFormat="1" x14ac:dyDescent="0.2">
      <c r="B169" s="293"/>
      <c r="C169" s="289"/>
      <c r="E169" s="292"/>
    </row>
    <row r="170" spans="2:5" s="291" customFormat="1" x14ac:dyDescent="0.2">
      <c r="B170" s="293"/>
      <c r="C170" s="289"/>
      <c r="E170" s="292"/>
    </row>
    <row r="171" spans="2:5" s="291" customFormat="1" x14ac:dyDescent="0.2">
      <c r="B171" s="293"/>
      <c r="C171" s="289"/>
      <c r="E171" s="292"/>
    </row>
    <row r="172" spans="2:5" s="291" customFormat="1" x14ac:dyDescent="0.2">
      <c r="B172" s="293"/>
      <c r="C172" s="289"/>
      <c r="E172" s="292"/>
    </row>
    <row r="173" spans="2:5" s="291" customFormat="1" x14ac:dyDescent="0.2">
      <c r="B173" s="293"/>
      <c r="C173" s="289"/>
      <c r="E173" s="292"/>
    </row>
    <row r="174" spans="2:5" s="291" customFormat="1" x14ac:dyDescent="0.2">
      <c r="B174" s="293"/>
      <c r="C174" s="289"/>
      <c r="E174" s="292"/>
    </row>
    <row r="175" spans="2:5" s="291" customFormat="1" x14ac:dyDescent="0.2">
      <c r="B175" s="293"/>
      <c r="C175" s="289"/>
      <c r="E175" s="292"/>
    </row>
    <row r="176" spans="2:5" s="291" customFormat="1" x14ac:dyDescent="0.2">
      <c r="B176" s="293"/>
      <c r="C176" s="289"/>
      <c r="E176" s="292"/>
    </row>
    <row r="177" spans="2:5" s="291" customFormat="1" x14ac:dyDescent="0.2">
      <c r="B177" s="293"/>
      <c r="C177" s="289"/>
      <c r="E177" s="292"/>
    </row>
    <row r="178" spans="2:5" s="291" customFormat="1" x14ac:dyDescent="0.2">
      <c r="B178" s="293"/>
      <c r="C178" s="289"/>
      <c r="E178" s="292"/>
    </row>
    <row r="179" spans="2:5" s="291" customFormat="1" x14ac:dyDescent="0.2">
      <c r="B179" s="293"/>
      <c r="C179" s="289"/>
      <c r="E179" s="292"/>
    </row>
    <row r="180" spans="2:5" s="291" customFormat="1" x14ac:dyDescent="0.2">
      <c r="B180" s="293"/>
      <c r="C180" s="289"/>
      <c r="E180" s="292"/>
    </row>
    <row r="181" spans="2:5" s="291" customFormat="1" x14ac:dyDescent="0.2">
      <c r="B181" s="293"/>
      <c r="C181" s="289"/>
      <c r="E181" s="292"/>
    </row>
    <row r="182" spans="2:5" s="291" customFormat="1" x14ac:dyDescent="0.2">
      <c r="B182" s="293"/>
      <c r="C182" s="289"/>
      <c r="E182" s="292"/>
    </row>
    <row r="183" spans="2:5" s="291" customFormat="1" x14ac:dyDescent="0.2">
      <c r="B183" s="293"/>
      <c r="C183" s="289"/>
      <c r="E183" s="292"/>
    </row>
    <row r="184" spans="2:5" s="291" customFormat="1" x14ac:dyDescent="0.2">
      <c r="B184" s="293"/>
      <c r="C184" s="289"/>
      <c r="E184" s="292"/>
    </row>
    <row r="185" spans="2:5" s="291" customFormat="1" x14ac:dyDescent="0.2">
      <c r="B185" s="293"/>
      <c r="C185" s="289"/>
      <c r="E185" s="292"/>
    </row>
    <row r="186" spans="2:5" s="291" customFormat="1" x14ac:dyDescent="0.2">
      <c r="B186" s="293"/>
      <c r="C186" s="289"/>
      <c r="E186" s="292"/>
    </row>
    <row r="187" spans="2:5" s="291" customFormat="1" x14ac:dyDescent="0.2">
      <c r="B187" s="293"/>
      <c r="C187" s="289"/>
      <c r="E187" s="292"/>
    </row>
    <row r="188" spans="2:5" s="291" customFormat="1" x14ac:dyDescent="0.2">
      <c r="B188" s="293"/>
      <c r="C188" s="289"/>
      <c r="E188" s="292"/>
    </row>
    <row r="189" spans="2:5" s="291" customFormat="1" x14ac:dyDescent="0.2">
      <c r="B189" s="293"/>
      <c r="C189" s="289"/>
      <c r="E189" s="292"/>
    </row>
    <row r="190" spans="2:5" s="291" customFormat="1" x14ac:dyDescent="0.2">
      <c r="B190" s="293"/>
      <c r="C190" s="289"/>
      <c r="E190" s="292"/>
    </row>
    <row r="191" spans="2:5" s="291" customFormat="1" x14ac:dyDescent="0.2">
      <c r="B191" s="293"/>
      <c r="C191" s="289"/>
      <c r="E191" s="292"/>
    </row>
    <row r="192" spans="2:5" s="291" customFormat="1" x14ac:dyDescent="0.2">
      <c r="B192" s="293"/>
      <c r="C192" s="289"/>
      <c r="E192" s="292"/>
    </row>
    <row r="193" spans="2:5" s="291" customFormat="1" x14ac:dyDescent="0.2">
      <c r="B193" s="293"/>
      <c r="C193" s="289"/>
      <c r="E193" s="292"/>
    </row>
    <row r="194" spans="2:5" s="291" customFormat="1" x14ac:dyDescent="0.2">
      <c r="B194" s="293"/>
      <c r="C194" s="289"/>
      <c r="E194" s="292"/>
    </row>
    <row r="195" spans="2:5" s="291" customFormat="1" x14ac:dyDescent="0.2">
      <c r="B195" s="293"/>
      <c r="C195" s="289"/>
      <c r="E195" s="292"/>
    </row>
    <row r="196" spans="2:5" s="291" customFormat="1" x14ac:dyDescent="0.2">
      <c r="B196" s="293"/>
      <c r="C196" s="289"/>
      <c r="E196" s="292"/>
    </row>
    <row r="197" spans="2:5" s="291" customFormat="1" x14ac:dyDescent="0.2">
      <c r="B197" s="293"/>
      <c r="C197" s="289"/>
      <c r="E197" s="292"/>
    </row>
    <row r="198" spans="2:5" s="291" customFormat="1" x14ac:dyDescent="0.2">
      <c r="B198" s="293"/>
      <c r="C198" s="289"/>
      <c r="E198" s="292"/>
    </row>
    <row r="199" spans="2:5" s="291" customFormat="1" x14ac:dyDescent="0.2">
      <c r="B199" s="293"/>
      <c r="C199" s="289"/>
      <c r="E199" s="292"/>
    </row>
    <row r="200" spans="2:5" s="291" customFormat="1" x14ac:dyDescent="0.2">
      <c r="B200" s="293"/>
      <c r="C200" s="289"/>
      <c r="E200" s="292"/>
    </row>
    <row r="201" spans="2:5" s="291" customFormat="1" x14ac:dyDescent="0.2">
      <c r="B201" s="293"/>
      <c r="C201" s="289"/>
      <c r="E201" s="292"/>
    </row>
    <row r="202" spans="2:5" s="291" customFormat="1" x14ac:dyDescent="0.2">
      <c r="B202" s="293"/>
      <c r="C202" s="289"/>
      <c r="E202" s="292"/>
    </row>
    <row r="203" spans="2:5" s="291" customFormat="1" x14ac:dyDescent="0.2">
      <c r="B203" s="293"/>
      <c r="C203" s="289"/>
      <c r="E203" s="292"/>
    </row>
    <row r="204" spans="2:5" s="291" customFormat="1" x14ac:dyDescent="0.2">
      <c r="B204" s="293"/>
      <c r="C204" s="289"/>
      <c r="E204" s="292"/>
    </row>
    <row r="205" spans="2:5" s="291" customFormat="1" x14ac:dyDescent="0.2">
      <c r="B205" s="293"/>
      <c r="C205" s="289"/>
      <c r="E205" s="292"/>
    </row>
    <row r="206" spans="2:5" s="291" customFormat="1" x14ac:dyDescent="0.2">
      <c r="B206" s="293"/>
      <c r="C206" s="289"/>
      <c r="E206" s="292"/>
    </row>
    <row r="207" spans="2:5" s="291" customFormat="1" x14ac:dyDescent="0.2">
      <c r="B207" s="293"/>
      <c r="C207" s="289"/>
      <c r="E207" s="292"/>
    </row>
    <row r="208" spans="2:5" s="291" customFormat="1" x14ac:dyDescent="0.2">
      <c r="B208" s="293"/>
      <c r="C208" s="289"/>
      <c r="E208" s="292"/>
    </row>
    <row r="209" spans="2:5" s="291" customFormat="1" x14ac:dyDescent="0.2">
      <c r="B209" s="293"/>
      <c r="C209" s="289"/>
      <c r="E209" s="292"/>
    </row>
    <row r="210" spans="2:5" s="291" customFormat="1" x14ac:dyDescent="0.2">
      <c r="B210" s="293"/>
      <c r="C210" s="289"/>
      <c r="E210" s="292"/>
    </row>
    <row r="211" spans="2:5" s="291" customFormat="1" x14ac:dyDescent="0.2">
      <c r="B211" s="293"/>
      <c r="C211" s="289"/>
      <c r="E211" s="292"/>
    </row>
    <row r="212" spans="2:5" s="291" customFormat="1" x14ac:dyDescent="0.2">
      <c r="B212" s="293"/>
      <c r="C212" s="289"/>
      <c r="E212" s="292"/>
    </row>
    <row r="213" spans="2:5" s="291" customFormat="1" x14ac:dyDescent="0.2">
      <c r="B213" s="293"/>
      <c r="C213" s="289"/>
      <c r="E213" s="292"/>
    </row>
    <row r="214" spans="2:5" s="291" customFormat="1" x14ac:dyDescent="0.2">
      <c r="B214" s="293"/>
      <c r="C214" s="289"/>
      <c r="E214" s="292"/>
    </row>
    <row r="215" spans="2:5" s="291" customFormat="1" x14ac:dyDescent="0.2">
      <c r="B215" s="293"/>
      <c r="C215" s="289"/>
      <c r="E215" s="292"/>
    </row>
    <row r="216" spans="2:5" s="291" customFormat="1" x14ac:dyDescent="0.2">
      <c r="B216" s="293"/>
      <c r="C216" s="289"/>
      <c r="E216" s="292"/>
    </row>
    <row r="217" spans="2:5" s="291" customFormat="1" x14ac:dyDescent="0.2">
      <c r="B217" s="293"/>
      <c r="C217" s="289"/>
      <c r="E217" s="292"/>
    </row>
    <row r="218" spans="2:5" s="291" customFormat="1" x14ac:dyDescent="0.2">
      <c r="B218" s="293"/>
      <c r="C218" s="289"/>
      <c r="E218" s="292"/>
    </row>
    <row r="219" spans="2:5" s="291" customFormat="1" x14ac:dyDescent="0.2">
      <c r="B219" s="293"/>
      <c r="C219" s="289"/>
      <c r="E219" s="292"/>
    </row>
    <row r="220" spans="2:5" s="291" customFormat="1" x14ac:dyDescent="0.2">
      <c r="B220" s="293"/>
      <c r="C220" s="289"/>
      <c r="E220" s="292"/>
    </row>
    <row r="221" spans="2:5" s="291" customFormat="1" x14ac:dyDescent="0.2">
      <c r="B221" s="293"/>
      <c r="C221" s="289"/>
      <c r="E221" s="292"/>
    </row>
    <row r="222" spans="2:5" s="291" customFormat="1" x14ac:dyDescent="0.2">
      <c r="B222" s="293"/>
      <c r="C222" s="289"/>
      <c r="E222" s="292"/>
    </row>
    <row r="223" spans="2:5" s="291" customFormat="1" x14ac:dyDescent="0.2">
      <c r="B223" s="293"/>
      <c r="C223" s="289"/>
      <c r="E223" s="292"/>
    </row>
    <row r="224" spans="2:5" s="291" customFormat="1" x14ac:dyDescent="0.2">
      <c r="B224" s="293"/>
      <c r="C224" s="289"/>
      <c r="E224" s="292"/>
    </row>
    <row r="225" spans="2:5" s="291" customFormat="1" x14ac:dyDescent="0.2">
      <c r="B225" s="293"/>
      <c r="C225" s="289"/>
      <c r="E225" s="292"/>
    </row>
    <row r="226" spans="2:5" s="291" customFormat="1" x14ac:dyDescent="0.2">
      <c r="B226" s="293"/>
      <c r="C226" s="289"/>
      <c r="E226" s="292"/>
    </row>
    <row r="227" spans="2:5" s="291" customFormat="1" x14ac:dyDescent="0.2">
      <c r="B227" s="293"/>
      <c r="C227" s="289"/>
      <c r="E227" s="292"/>
    </row>
    <row r="228" spans="2:5" s="291" customFormat="1" x14ac:dyDescent="0.2">
      <c r="B228" s="293"/>
      <c r="C228" s="289"/>
      <c r="E228" s="292"/>
    </row>
    <row r="229" spans="2:5" s="291" customFormat="1" x14ac:dyDescent="0.2">
      <c r="B229" s="293"/>
      <c r="C229" s="289"/>
      <c r="E229" s="292"/>
    </row>
    <row r="230" spans="2:5" s="291" customFormat="1" x14ac:dyDescent="0.2">
      <c r="B230" s="293"/>
      <c r="C230" s="289"/>
      <c r="E230" s="292"/>
    </row>
    <row r="231" spans="2:5" s="291" customFormat="1" x14ac:dyDescent="0.2">
      <c r="B231" s="293"/>
      <c r="C231" s="289"/>
      <c r="E231" s="292"/>
    </row>
    <row r="232" spans="2:5" s="291" customFormat="1" x14ac:dyDescent="0.2">
      <c r="B232" s="293"/>
      <c r="C232" s="289"/>
      <c r="E232" s="292"/>
    </row>
    <row r="233" spans="2:5" s="291" customFormat="1" x14ac:dyDescent="0.2">
      <c r="B233" s="293"/>
      <c r="C233" s="289"/>
      <c r="E233" s="292"/>
    </row>
    <row r="234" spans="2:5" s="291" customFormat="1" x14ac:dyDescent="0.2">
      <c r="B234" s="293"/>
      <c r="C234" s="289"/>
      <c r="E234" s="292"/>
    </row>
    <row r="235" spans="2:5" s="291" customFormat="1" x14ac:dyDescent="0.2">
      <c r="B235" s="293"/>
      <c r="C235" s="289"/>
      <c r="E235" s="292"/>
    </row>
    <row r="236" spans="2:5" s="291" customFormat="1" x14ac:dyDescent="0.2">
      <c r="B236" s="293"/>
      <c r="C236" s="289"/>
      <c r="E236" s="292"/>
    </row>
    <row r="237" spans="2:5" s="291" customFormat="1" x14ac:dyDescent="0.2">
      <c r="B237" s="293"/>
      <c r="C237" s="289"/>
      <c r="E237" s="292"/>
    </row>
    <row r="238" spans="2:5" s="291" customFormat="1" x14ac:dyDescent="0.2">
      <c r="B238" s="293"/>
      <c r="C238" s="289"/>
      <c r="E238" s="292"/>
    </row>
    <row r="239" spans="2:5" s="291" customFormat="1" x14ac:dyDescent="0.2">
      <c r="B239" s="293"/>
      <c r="C239" s="289"/>
      <c r="E239" s="292"/>
    </row>
    <row r="240" spans="2:5" s="291" customFormat="1" x14ac:dyDescent="0.2">
      <c r="B240" s="293"/>
      <c r="C240" s="289"/>
      <c r="E240" s="292"/>
    </row>
    <row r="241" spans="2:5" s="291" customFormat="1" x14ac:dyDescent="0.2">
      <c r="B241" s="293"/>
      <c r="C241" s="289"/>
      <c r="E241" s="292"/>
    </row>
    <row r="242" spans="2:5" s="291" customFormat="1" x14ac:dyDescent="0.2">
      <c r="B242" s="293"/>
      <c r="C242" s="289"/>
      <c r="E242" s="292"/>
    </row>
    <row r="243" spans="2:5" s="291" customFormat="1" x14ac:dyDescent="0.2">
      <c r="B243" s="293"/>
      <c r="C243" s="289"/>
      <c r="E243" s="292"/>
    </row>
    <row r="244" spans="2:5" s="291" customFormat="1" x14ac:dyDescent="0.2">
      <c r="B244" s="293"/>
      <c r="C244" s="289"/>
      <c r="E244" s="292"/>
    </row>
    <row r="245" spans="2:5" s="291" customFormat="1" x14ac:dyDescent="0.2">
      <c r="B245" s="293"/>
      <c r="C245" s="289"/>
      <c r="E245" s="292"/>
    </row>
    <row r="246" spans="2:5" s="291" customFormat="1" x14ac:dyDescent="0.2">
      <c r="B246" s="293"/>
      <c r="C246" s="289"/>
      <c r="E246" s="292"/>
    </row>
    <row r="247" spans="2:5" s="291" customFormat="1" x14ac:dyDescent="0.2">
      <c r="B247" s="293"/>
      <c r="C247" s="289"/>
      <c r="E247" s="292"/>
    </row>
    <row r="248" spans="2:5" s="291" customFormat="1" x14ac:dyDescent="0.2">
      <c r="B248" s="293"/>
      <c r="C248" s="289"/>
      <c r="E248" s="292"/>
    </row>
    <row r="249" spans="2:5" s="291" customFormat="1" x14ac:dyDescent="0.2">
      <c r="B249" s="293"/>
      <c r="C249" s="289"/>
      <c r="E249" s="292"/>
    </row>
    <row r="250" spans="2:5" s="291" customFormat="1" x14ac:dyDescent="0.2">
      <c r="B250" s="293"/>
      <c r="C250" s="289"/>
      <c r="E250" s="292"/>
    </row>
    <row r="251" spans="2:5" s="291" customFormat="1" x14ac:dyDescent="0.2">
      <c r="B251" s="293"/>
      <c r="C251" s="289"/>
      <c r="E251" s="292"/>
    </row>
    <row r="252" spans="2:5" s="291" customFormat="1" x14ac:dyDescent="0.2">
      <c r="B252" s="293"/>
      <c r="C252" s="289"/>
      <c r="E252" s="292"/>
    </row>
    <row r="253" spans="2:5" s="291" customFormat="1" x14ac:dyDescent="0.2">
      <c r="B253" s="293"/>
      <c r="C253" s="289"/>
      <c r="E253" s="292"/>
    </row>
    <row r="254" spans="2:5" s="291" customFormat="1" x14ac:dyDescent="0.2">
      <c r="B254" s="293"/>
      <c r="C254" s="289"/>
      <c r="E254" s="292"/>
    </row>
    <row r="255" spans="2:5" s="291" customFormat="1" x14ac:dyDescent="0.2">
      <c r="B255" s="293"/>
      <c r="C255" s="289"/>
      <c r="E255" s="292"/>
    </row>
    <row r="256" spans="2:5" s="291" customFormat="1" x14ac:dyDescent="0.2">
      <c r="B256" s="293"/>
      <c r="C256" s="289"/>
      <c r="E256" s="292"/>
    </row>
    <row r="257" spans="2:5" s="291" customFormat="1" x14ac:dyDescent="0.2">
      <c r="B257" s="293"/>
      <c r="C257" s="289"/>
      <c r="E257" s="292"/>
    </row>
    <row r="258" spans="2:5" s="291" customFormat="1" x14ac:dyDescent="0.2">
      <c r="B258" s="293"/>
      <c r="C258" s="289"/>
      <c r="E258" s="292"/>
    </row>
    <row r="259" spans="2:5" s="291" customFormat="1" x14ac:dyDescent="0.2">
      <c r="B259" s="293"/>
      <c r="C259" s="289"/>
      <c r="E259" s="292"/>
    </row>
    <row r="260" spans="2:5" s="291" customFormat="1" x14ac:dyDescent="0.2">
      <c r="B260" s="293"/>
      <c r="C260" s="289"/>
      <c r="E260" s="292"/>
    </row>
    <row r="261" spans="2:5" s="291" customFormat="1" x14ac:dyDescent="0.2">
      <c r="B261" s="293"/>
      <c r="C261" s="289"/>
      <c r="E261" s="292"/>
    </row>
    <row r="262" spans="2:5" s="291" customFormat="1" x14ac:dyDescent="0.2">
      <c r="B262" s="293"/>
      <c r="C262" s="289"/>
      <c r="E262" s="292"/>
    </row>
    <row r="263" spans="2:5" s="291" customFormat="1" x14ac:dyDescent="0.2">
      <c r="B263" s="293"/>
      <c r="C263" s="289"/>
      <c r="E263" s="292"/>
    </row>
    <row r="264" spans="2:5" s="291" customFormat="1" x14ac:dyDescent="0.2">
      <c r="B264" s="293"/>
      <c r="C264" s="289"/>
      <c r="E264" s="292"/>
    </row>
    <row r="265" spans="2:5" s="291" customFormat="1" x14ac:dyDescent="0.2">
      <c r="B265" s="293"/>
      <c r="C265" s="289"/>
      <c r="E265" s="292"/>
    </row>
    <row r="266" spans="2:5" s="291" customFormat="1" x14ac:dyDescent="0.2">
      <c r="B266" s="293"/>
      <c r="C266" s="289"/>
      <c r="E266" s="292"/>
    </row>
    <row r="267" spans="2:5" s="291" customFormat="1" x14ac:dyDescent="0.2">
      <c r="B267" s="293"/>
      <c r="C267" s="289"/>
      <c r="E267" s="292"/>
    </row>
    <row r="268" spans="2:5" s="291" customFormat="1" x14ac:dyDescent="0.2">
      <c r="B268" s="293"/>
      <c r="C268" s="289"/>
      <c r="E268" s="292"/>
    </row>
    <row r="269" spans="2:5" s="291" customFormat="1" x14ac:dyDescent="0.2">
      <c r="B269" s="293"/>
      <c r="C269" s="289"/>
      <c r="E269" s="292"/>
    </row>
    <row r="270" spans="2:5" s="291" customFormat="1" x14ac:dyDescent="0.2">
      <c r="B270" s="293"/>
      <c r="C270" s="289"/>
      <c r="E270" s="292"/>
    </row>
    <row r="271" spans="2:5" s="291" customFormat="1" x14ac:dyDescent="0.2">
      <c r="B271" s="293"/>
      <c r="C271" s="289"/>
      <c r="E271" s="292"/>
    </row>
    <row r="272" spans="2:5" s="291" customFormat="1" x14ac:dyDescent="0.2">
      <c r="B272" s="293"/>
      <c r="C272" s="289"/>
      <c r="E272" s="292"/>
    </row>
    <row r="273" spans="2:5" s="291" customFormat="1" x14ac:dyDescent="0.2">
      <c r="B273" s="293"/>
      <c r="C273" s="289"/>
      <c r="E273" s="292"/>
    </row>
    <row r="274" spans="2:5" s="291" customFormat="1" x14ac:dyDescent="0.2">
      <c r="B274" s="293"/>
      <c r="C274" s="289"/>
      <c r="E274" s="292"/>
    </row>
    <row r="275" spans="2:5" s="291" customFormat="1" x14ac:dyDescent="0.2">
      <c r="B275" s="293"/>
      <c r="C275" s="289"/>
      <c r="E275" s="292"/>
    </row>
    <row r="276" spans="2:5" s="291" customFormat="1" x14ac:dyDescent="0.2">
      <c r="B276" s="293"/>
      <c r="C276" s="289"/>
      <c r="E276" s="292"/>
    </row>
    <row r="277" spans="2:5" s="291" customFormat="1" x14ac:dyDescent="0.2">
      <c r="B277" s="293"/>
      <c r="C277" s="289"/>
      <c r="E277" s="292"/>
    </row>
    <row r="278" spans="2:5" s="291" customFormat="1" x14ac:dyDescent="0.2">
      <c r="B278" s="293"/>
      <c r="C278" s="289"/>
      <c r="E278" s="292"/>
    </row>
    <row r="279" spans="2:5" s="291" customFormat="1" x14ac:dyDescent="0.2">
      <c r="B279" s="293"/>
      <c r="C279" s="289"/>
      <c r="E279" s="292"/>
    </row>
    <row r="280" spans="2:5" s="291" customFormat="1" x14ac:dyDescent="0.2">
      <c r="B280" s="293"/>
      <c r="C280" s="289"/>
      <c r="E280" s="292"/>
    </row>
    <row r="281" spans="2:5" s="291" customFormat="1" x14ac:dyDescent="0.2">
      <c r="B281" s="293"/>
      <c r="C281" s="289"/>
      <c r="E281" s="292"/>
    </row>
    <row r="282" spans="2:5" s="291" customFormat="1" x14ac:dyDescent="0.2">
      <c r="B282" s="293"/>
      <c r="C282" s="289"/>
      <c r="E282" s="292"/>
    </row>
    <row r="283" spans="2:5" s="291" customFormat="1" x14ac:dyDescent="0.2">
      <c r="B283" s="293"/>
      <c r="C283" s="289"/>
      <c r="E283" s="292"/>
    </row>
    <row r="284" spans="2:5" s="291" customFormat="1" x14ac:dyDescent="0.2">
      <c r="B284" s="293"/>
      <c r="C284" s="289"/>
      <c r="E284" s="292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1" firstPageNumber="2" orientation="portrait" useFirstPageNumber="1" r:id="rId1"/>
  <headerFooter>
    <oddFooter>&amp;C&amp;12&amp;P</oddFooter>
  </headerFooter>
  <rowBreaks count="1" manualBreakCount="1">
    <brk id="67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abSelected="1" view="pageBreakPreview" zoomScale="60" zoomScaleNormal="75" workbookViewId="0">
      <pane xSplit="2" ySplit="4" topLeftCell="C38" activePane="bottomRight" state="frozen"/>
      <selection activeCell="J95" sqref="J95"/>
      <selection pane="topRight" activeCell="J95" sqref="J95"/>
      <selection pane="bottomLeft" activeCell="J95" sqref="J95"/>
      <selection pane="bottomRight" activeCell="D45" sqref="D45"/>
    </sheetView>
  </sheetViews>
  <sheetFormatPr defaultRowHeight="26.25" x14ac:dyDescent="0.2"/>
  <cols>
    <col min="1" max="1" width="21.7109375" style="150" customWidth="1"/>
    <col min="2" max="2" width="113" style="151" customWidth="1"/>
    <col min="3" max="5" width="38.140625" style="149" customWidth="1"/>
    <col min="6" max="6" width="15.28515625" style="150" customWidth="1"/>
    <col min="7" max="7" width="9.140625" style="149"/>
    <col min="8" max="8" width="21.140625" style="149" bestFit="1" customWidth="1"/>
    <col min="9" max="143" width="9.140625" style="149"/>
    <col min="144" max="144" width="9.140625" style="149" bestFit="1" customWidth="1"/>
    <col min="145" max="145" width="101.85546875" style="149" customWidth="1"/>
    <col min="146" max="146" width="16.5703125" style="149" bestFit="1" customWidth="1"/>
    <col min="147" max="147" width="9.140625" style="149" customWidth="1"/>
    <col min="148" max="399" width="9.140625" style="149"/>
    <col min="400" max="400" width="9.140625" style="149" bestFit="1" customWidth="1"/>
    <col min="401" max="401" width="101.85546875" style="149" customWidth="1"/>
    <col min="402" max="402" width="16.5703125" style="149" bestFit="1" customWidth="1"/>
    <col min="403" max="403" width="9.140625" style="149" customWidth="1"/>
    <col min="404" max="655" width="9.140625" style="149"/>
    <col min="656" max="656" width="9.140625" style="149" bestFit="1" customWidth="1"/>
    <col min="657" max="657" width="101.85546875" style="149" customWidth="1"/>
    <col min="658" max="658" width="16.5703125" style="149" bestFit="1" customWidth="1"/>
    <col min="659" max="659" width="9.140625" style="149" customWidth="1"/>
    <col min="660" max="911" width="9.140625" style="149"/>
    <col min="912" max="912" width="9.140625" style="149" bestFit="1" customWidth="1"/>
    <col min="913" max="913" width="101.85546875" style="149" customWidth="1"/>
    <col min="914" max="914" width="16.5703125" style="149" bestFit="1" customWidth="1"/>
    <col min="915" max="915" width="9.140625" style="149" customWidth="1"/>
    <col min="916" max="1167" width="9.140625" style="149"/>
    <col min="1168" max="1168" width="9.140625" style="149" bestFit="1" customWidth="1"/>
    <col min="1169" max="1169" width="101.85546875" style="149" customWidth="1"/>
    <col min="1170" max="1170" width="16.5703125" style="149" bestFit="1" customWidth="1"/>
    <col min="1171" max="1171" width="9.140625" style="149" customWidth="1"/>
    <col min="1172" max="1423" width="9.140625" style="149"/>
    <col min="1424" max="1424" width="9.140625" style="149" bestFit="1" customWidth="1"/>
    <col min="1425" max="1425" width="101.85546875" style="149" customWidth="1"/>
    <col min="1426" max="1426" width="16.5703125" style="149" bestFit="1" customWidth="1"/>
    <col min="1427" max="1427" width="9.140625" style="149" customWidth="1"/>
    <col min="1428" max="1679" width="9.140625" style="149"/>
    <col min="1680" max="1680" width="9.140625" style="149" bestFit="1" customWidth="1"/>
    <col min="1681" max="1681" width="101.85546875" style="149" customWidth="1"/>
    <col min="1682" max="1682" width="16.5703125" style="149" bestFit="1" customWidth="1"/>
    <col min="1683" max="1683" width="9.140625" style="149" customWidth="1"/>
    <col min="1684" max="1935" width="9.140625" style="149"/>
    <col min="1936" max="1936" width="9.140625" style="149" bestFit="1" customWidth="1"/>
    <col min="1937" max="1937" width="101.85546875" style="149" customWidth="1"/>
    <col min="1938" max="1938" width="16.5703125" style="149" bestFit="1" customWidth="1"/>
    <col min="1939" max="1939" width="9.140625" style="149" customWidth="1"/>
    <col min="1940" max="2191" width="9.140625" style="149"/>
    <col min="2192" max="2192" width="9.140625" style="149" bestFit="1" customWidth="1"/>
    <col min="2193" max="2193" width="101.85546875" style="149" customWidth="1"/>
    <col min="2194" max="2194" width="16.5703125" style="149" bestFit="1" customWidth="1"/>
    <col min="2195" max="2195" width="9.140625" style="149" customWidth="1"/>
    <col min="2196" max="2447" width="9.140625" style="149"/>
    <col min="2448" max="2448" width="9.140625" style="149" bestFit="1" customWidth="1"/>
    <col min="2449" max="2449" width="101.85546875" style="149" customWidth="1"/>
    <col min="2450" max="2450" width="16.5703125" style="149" bestFit="1" customWidth="1"/>
    <col min="2451" max="2451" width="9.140625" style="149" customWidth="1"/>
    <col min="2452" max="2703" width="9.140625" style="149"/>
    <col min="2704" max="2704" width="9.140625" style="149" bestFit="1" customWidth="1"/>
    <col min="2705" max="2705" width="101.85546875" style="149" customWidth="1"/>
    <col min="2706" max="2706" width="16.5703125" style="149" bestFit="1" customWidth="1"/>
    <col min="2707" max="2707" width="9.140625" style="149" customWidth="1"/>
    <col min="2708" max="2959" width="9.140625" style="149"/>
    <col min="2960" max="2960" width="9.140625" style="149" bestFit="1" customWidth="1"/>
    <col min="2961" max="2961" width="101.85546875" style="149" customWidth="1"/>
    <col min="2962" max="2962" width="16.5703125" style="149" bestFit="1" customWidth="1"/>
    <col min="2963" max="2963" width="9.140625" style="149" customWidth="1"/>
    <col min="2964" max="3215" width="9.140625" style="149"/>
    <col min="3216" max="3216" width="9.140625" style="149" bestFit="1" customWidth="1"/>
    <col min="3217" max="3217" width="101.85546875" style="149" customWidth="1"/>
    <col min="3218" max="3218" width="16.5703125" style="149" bestFit="1" customWidth="1"/>
    <col min="3219" max="3219" width="9.140625" style="149" customWidth="1"/>
    <col min="3220" max="3471" width="9.140625" style="149"/>
    <col min="3472" max="3472" width="9.140625" style="149" bestFit="1" customWidth="1"/>
    <col min="3473" max="3473" width="101.85546875" style="149" customWidth="1"/>
    <col min="3474" max="3474" width="16.5703125" style="149" bestFit="1" customWidth="1"/>
    <col min="3475" max="3475" width="9.140625" style="149" customWidth="1"/>
    <col min="3476" max="3727" width="9.140625" style="149"/>
    <col min="3728" max="3728" width="9.140625" style="149" bestFit="1" customWidth="1"/>
    <col min="3729" max="3729" width="101.85546875" style="149" customWidth="1"/>
    <col min="3730" max="3730" width="16.5703125" style="149" bestFit="1" customWidth="1"/>
    <col min="3731" max="3731" width="9.140625" style="149" customWidth="1"/>
    <col min="3732" max="3983" width="9.140625" style="149"/>
    <col min="3984" max="3984" width="9.140625" style="149" bestFit="1" customWidth="1"/>
    <col min="3985" max="3985" width="101.85546875" style="149" customWidth="1"/>
    <col min="3986" max="3986" width="16.5703125" style="149" bestFit="1" customWidth="1"/>
    <col min="3987" max="3987" width="9.140625" style="149" customWidth="1"/>
    <col min="3988" max="4239" width="9.140625" style="149"/>
    <col min="4240" max="4240" width="9.140625" style="149" bestFit="1" customWidth="1"/>
    <col min="4241" max="4241" width="101.85546875" style="149" customWidth="1"/>
    <col min="4242" max="4242" width="16.5703125" style="149" bestFit="1" customWidth="1"/>
    <col min="4243" max="4243" width="9.140625" style="149" customWidth="1"/>
    <col min="4244" max="4495" width="9.140625" style="149"/>
    <col min="4496" max="4496" width="9.140625" style="149" bestFit="1" customWidth="1"/>
    <col min="4497" max="4497" width="101.85546875" style="149" customWidth="1"/>
    <col min="4498" max="4498" width="16.5703125" style="149" bestFit="1" customWidth="1"/>
    <col min="4499" max="4499" width="9.140625" style="149" customWidth="1"/>
    <col min="4500" max="4751" width="9.140625" style="149"/>
    <col min="4752" max="4752" width="9.140625" style="149" bestFit="1" customWidth="1"/>
    <col min="4753" max="4753" width="101.85546875" style="149" customWidth="1"/>
    <col min="4754" max="4754" width="16.5703125" style="149" bestFit="1" customWidth="1"/>
    <col min="4755" max="4755" width="9.140625" style="149" customWidth="1"/>
    <col min="4756" max="5007" width="9.140625" style="149"/>
    <col min="5008" max="5008" width="9.140625" style="149" bestFit="1" customWidth="1"/>
    <col min="5009" max="5009" width="101.85546875" style="149" customWidth="1"/>
    <col min="5010" max="5010" width="16.5703125" style="149" bestFit="1" customWidth="1"/>
    <col min="5011" max="5011" width="9.140625" style="149" customWidth="1"/>
    <col min="5012" max="5263" width="9.140625" style="149"/>
    <col min="5264" max="5264" width="9.140625" style="149" bestFit="1" customWidth="1"/>
    <col min="5265" max="5265" width="101.85546875" style="149" customWidth="1"/>
    <col min="5266" max="5266" width="16.5703125" style="149" bestFit="1" customWidth="1"/>
    <col min="5267" max="5267" width="9.140625" style="149" customWidth="1"/>
    <col min="5268" max="5519" width="9.140625" style="149"/>
    <col min="5520" max="5520" width="9.140625" style="149" bestFit="1" customWidth="1"/>
    <col min="5521" max="5521" width="101.85546875" style="149" customWidth="1"/>
    <col min="5522" max="5522" width="16.5703125" style="149" bestFit="1" customWidth="1"/>
    <col min="5523" max="5523" width="9.140625" style="149" customWidth="1"/>
    <col min="5524" max="5775" width="9.140625" style="149"/>
    <col min="5776" max="5776" width="9.140625" style="149" bestFit="1" customWidth="1"/>
    <col min="5777" max="5777" width="101.85546875" style="149" customWidth="1"/>
    <col min="5778" max="5778" width="16.5703125" style="149" bestFit="1" customWidth="1"/>
    <col min="5779" max="5779" width="9.140625" style="149" customWidth="1"/>
    <col min="5780" max="6031" width="9.140625" style="149"/>
    <col min="6032" max="6032" width="9.140625" style="149" bestFit="1" customWidth="1"/>
    <col min="6033" max="6033" width="101.85546875" style="149" customWidth="1"/>
    <col min="6034" max="6034" width="16.5703125" style="149" bestFit="1" customWidth="1"/>
    <col min="6035" max="6035" width="9.140625" style="149" customWidth="1"/>
    <col min="6036" max="6287" width="9.140625" style="149"/>
    <col min="6288" max="6288" width="9.140625" style="149" bestFit="1" customWidth="1"/>
    <col min="6289" max="6289" width="101.85546875" style="149" customWidth="1"/>
    <col min="6290" max="6290" width="16.5703125" style="149" bestFit="1" customWidth="1"/>
    <col min="6291" max="6291" width="9.140625" style="149" customWidth="1"/>
    <col min="6292" max="6543" width="9.140625" style="149"/>
    <col min="6544" max="6544" width="9.140625" style="149" bestFit="1" customWidth="1"/>
    <col min="6545" max="6545" width="101.85546875" style="149" customWidth="1"/>
    <col min="6546" max="6546" width="16.5703125" style="149" bestFit="1" customWidth="1"/>
    <col min="6547" max="6547" width="9.140625" style="149" customWidth="1"/>
    <col min="6548" max="6799" width="9.140625" style="149"/>
    <col min="6800" max="6800" width="9.140625" style="149" bestFit="1" customWidth="1"/>
    <col min="6801" max="6801" width="101.85546875" style="149" customWidth="1"/>
    <col min="6802" max="6802" width="16.5703125" style="149" bestFit="1" customWidth="1"/>
    <col min="6803" max="6803" width="9.140625" style="149" customWidth="1"/>
    <col min="6804" max="7055" width="9.140625" style="149"/>
    <col min="7056" max="7056" width="9.140625" style="149" bestFit="1" customWidth="1"/>
    <col min="7057" max="7057" width="101.85546875" style="149" customWidth="1"/>
    <col min="7058" max="7058" width="16.5703125" style="149" bestFit="1" customWidth="1"/>
    <col min="7059" max="7059" width="9.140625" style="149" customWidth="1"/>
    <col min="7060" max="7311" width="9.140625" style="149"/>
    <col min="7312" max="7312" width="9.140625" style="149" bestFit="1" customWidth="1"/>
    <col min="7313" max="7313" width="101.85546875" style="149" customWidth="1"/>
    <col min="7314" max="7314" width="16.5703125" style="149" bestFit="1" customWidth="1"/>
    <col min="7315" max="7315" width="9.140625" style="149" customWidth="1"/>
    <col min="7316" max="7567" width="9.140625" style="149"/>
    <col min="7568" max="7568" width="9.140625" style="149" bestFit="1" customWidth="1"/>
    <col min="7569" max="7569" width="101.85546875" style="149" customWidth="1"/>
    <col min="7570" max="7570" width="16.5703125" style="149" bestFit="1" customWidth="1"/>
    <col min="7571" max="7571" width="9.140625" style="149" customWidth="1"/>
    <col min="7572" max="7823" width="9.140625" style="149"/>
    <col min="7824" max="7824" width="9.140625" style="149" bestFit="1" customWidth="1"/>
    <col min="7825" max="7825" width="101.85546875" style="149" customWidth="1"/>
    <col min="7826" max="7826" width="16.5703125" style="149" bestFit="1" customWidth="1"/>
    <col min="7827" max="7827" width="9.140625" style="149" customWidth="1"/>
    <col min="7828" max="8079" width="9.140625" style="149"/>
    <col min="8080" max="8080" width="9.140625" style="149" bestFit="1" customWidth="1"/>
    <col min="8081" max="8081" width="101.85546875" style="149" customWidth="1"/>
    <col min="8082" max="8082" width="16.5703125" style="149" bestFit="1" customWidth="1"/>
    <col min="8083" max="8083" width="9.140625" style="149" customWidth="1"/>
    <col min="8084" max="8335" width="9.140625" style="149"/>
    <col min="8336" max="8336" width="9.140625" style="149" bestFit="1" customWidth="1"/>
    <col min="8337" max="8337" width="101.85546875" style="149" customWidth="1"/>
    <col min="8338" max="8338" width="16.5703125" style="149" bestFit="1" customWidth="1"/>
    <col min="8339" max="8339" width="9.140625" style="149" customWidth="1"/>
    <col min="8340" max="8591" width="9.140625" style="149"/>
    <col min="8592" max="8592" width="9.140625" style="149" bestFit="1" customWidth="1"/>
    <col min="8593" max="8593" width="101.85546875" style="149" customWidth="1"/>
    <col min="8594" max="8594" width="16.5703125" style="149" bestFit="1" customWidth="1"/>
    <col min="8595" max="8595" width="9.140625" style="149" customWidth="1"/>
    <col min="8596" max="8847" width="9.140625" style="149"/>
    <col min="8848" max="8848" width="9.140625" style="149" bestFit="1" customWidth="1"/>
    <col min="8849" max="8849" width="101.85546875" style="149" customWidth="1"/>
    <col min="8850" max="8850" width="16.5703125" style="149" bestFit="1" customWidth="1"/>
    <col min="8851" max="8851" width="9.140625" style="149" customWidth="1"/>
    <col min="8852" max="9103" width="9.140625" style="149"/>
    <col min="9104" max="9104" width="9.140625" style="149" bestFit="1" customWidth="1"/>
    <col min="9105" max="9105" width="101.85546875" style="149" customWidth="1"/>
    <col min="9106" max="9106" width="16.5703125" style="149" bestFit="1" customWidth="1"/>
    <col min="9107" max="9107" width="9.140625" style="149" customWidth="1"/>
    <col min="9108" max="9359" width="9.140625" style="149"/>
    <col min="9360" max="9360" width="9.140625" style="149" bestFit="1" customWidth="1"/>
    <col min="9361" max="9361" width="101.85546875" style="149" customWidth="1"/>
    <col min="9362" max="9362" width="16.5703125" style="149" bestFit="1" customWidth="1"/>
    <col min="9363" max="9363" width="9.140625" style="149" customWidth="1"/>
    <col min="9364" max="9615" width="9.140625" style="149"/>
    <col min="9616" max="9616" width="9.140625" style="149" bestFit="1" customWidth="1"/>
    <col min="9617" max="9617" width="101.85546875" style="149" customWidth="1"/>
    <col min="9618" max="9618" width="16.5703125" style="149" bestFit="1" customWidth="1"/>
    <col min="9619" max="9619" width="9.140625" style="149" customWidth="1"/>
    <col min="9620" max="9871" width="9.140625" style="149"/>
    <col min="9872" max="9872" width="9.140625" style="149" bestFit="1" customWidth="1"/>
    <col min="9873" max="9873" width="101.85546875" style="149" customWidth="1"/>
    <col min="9874" max="9874" width="16.5703125" style="149" bestFit="1" customWidth="1"/>
    <col min="9875" max="9875" width="9.140625" style="149" customWidth="1"/>
    <col min="9876" max="10127" width="9.140625" style="149"/>
    <col min="10128" max="10128" width="9.140625" style="149" bestFit="1" customWidth="1"/>
    <col min="10129" max="10129" width="101.85546875" style="149" customWidth="1"/>
    <col min="10130" max="10130" width="16.5703125" style="149" bestFit="1" customWidth="1"/>
    <col min="10131" max="10131" width="9.140625" style="149" customWidth="1"/>
    <col min="10132" max="10383" width="9.140625" style="149"/>
    <col min="10384" max="10384" width="9.140625" style="149" bestFit="1" customWidth="1"/>
    <col min="10385" max="10385" width="101.85546875" style="149" customWidth="1"/>
    <col min="10386" max="10386" width="16.5703125" style="149" bestFit="1" customWidth="1"/>
    <col min="10387" max="10387" width="9.140625" style="149" customWidth="1"/>
    <col min="10388" max="10639" width="9.140625" style="149"/>
    <col min="10640" max="10640" width="9.140625" style="149" bestFit="1" customWidth="1"/>
    <col min="10641" max="10641" width="101.85546875" style="149" customWidth="1"/>
    <col min="10642" max="10642" width="16.5703125" style="149" bestFit="1" customWidth="1"/>
    <col min="10643" max="10643" width="9.140625" style="149" customWidth="1"/>
    <col min="10644" max="10895" width="9.140625" style="149"/>
    <col min="10896" max="10896" width="9.140625" style="149" bestFit="1" customWidth="1"/>
    <col min="10897" max="10897" width="101.85546875" style="149" customWidth="1"/>
    <col min="10898" max="10898" width="16.5703125" style="149" bestFit="1" customWidth="1"/>
    <col min="10899" max="10899" width="9.140625" style="149" customWidth="1"/>
    <col min="10900" max="11151" width="9.140625" style="149"/>
    <col min="11152" max="11152" width="9.140625" style="149" bestFit="1" customWidth="1"/>
    <col min="11153" max="11153" width="101.85546875" style="149" customWidth="1"/>
    <col min="11154" max="11154" width="16.5703125" style="149" bestFit="1" customWidth="1"/>
    <col min="11155" max="11155" width="9.140625" style="149" customWidth="1"/>
    <col min="11156" max="11407" width="9.140625" style="149"/>
    <col min="11408" max="11408" width="9.140625" style="149" bestFit="1" customWidth="1"/>
    <col min="11409" max="11409" width="101.85546875" style="149" customWidth="1"/>
    <col min="11410" max="11410" width="16.5703125" style="149" bestFit="1" customWidth="1"/>
    <col min="11411" max="11411" width="9.140625" style="149" customWidth="1"/>
    <col min="11412" max="11663" width="9.140625" style="149"/>
    <col min="11664" max="11664" width="9.140625" style="149" bestFit="1" customWidth="1"/>
    <col min="11665" max="11665" width="101.85546875" style="149" customWidth="1"/>
    <col min="11666" max="11666" width="16.5703125" style="149" bestFit="1" customWidth="1"/>
    <col min="11667" max="11667" width="9.140625" style="149" customWidth="1"/>
    <col min="11668" max="11919" width="9.140625" style="149"/>
    <col min="11920" max="11920" width="9.140625" style="149" bestFit="1" customWidth="1"/>
    <col min="11921" max="11921" width="101.85546875" style="149" customWidth="1"/>
    <col min="11922" max="11922" width="16.5703125" style="149" bestFit="1" customWidth="1"/>
    <col min="11923" max="11923" width="9.140625" style="149" customWidth="1"/>
    <col min="11924" max="12175" width="9.140625" style="149"/>
    <col min="12176" max="12176" width="9.140625" style="149" bestFit="1" customWidth="1"/>
    <col min="12177" max="12177" width="101.85546875" style="149" customWidth="1"/>
    <col min="12178" max="12178" width="16.5703125" style="149" bestFit="1" customWidth="1"/>
    <col min="12179" max="12179" width="9.140625" style="149" customWidth="1"/>
    <col min="12180" max="12431" width="9.140625" style="149"/>
    <col min="12432" max="12432" width="9.140625" style="149" bestFit="1" customWidth="1"/>
    <col min="12433" max="12433" width="101.85546875" style="149" customWidth="1"/>
    <col min="12434" max="12434" width="16.5703125" style="149" bestFit="1" customWidth="1"/>
    <col min="12435" max="12435" width="9.140625" style="149" customWidth="1"/>
    <col min="12436" max="12687" width="9.140625" style="149"/>
    <col min="12688" max="12688" width="9.140625" style="149" bestFit="1" customWidth="1"/>
    <col min="12689" max="12689" width="101.85546875" style="149" customWidth="1"/>
    <col min="12690" max="12690" width="16.5703125" style="149" bestFit="1" customWidth="1"/>
    <col min="12691" max="12691" width="9.140625" style="149" customWidth="1"/>
    <col min="12692" max="12943" width="9.140625" style="149"/>
    <col min="12944" max="12944" width="9.140625" style="149" bestFit="1" customWidth="1"/>
    <col min="12945" max="12945" width="101.85546875" style="149" customWidth="1"/>
    <col min="12946" max="12946" width="16.5703125" style="149" bestFit="1" customWidth="1"/>
    <col min="12947" max="12947" width="9.140625" style="149" customWidth="1"/>
    <col min="12948" max="13199" width="9.140625" style="149"/>
    <col min="13200" max="13200" width="9.140625" style="149" bestFit="1" customWidth="1"/>
    <col min="13201" max="13201" width="101.85546875" style="149" customWidth="1"/>
    <col min="13202" max="13202" width="16.5703125" style="149" bestFit="1" customWidth="1"/>
    <col min="13203" max="13203" width="9.140625" style="149" customWidth="1"/>
    <col min="13204" max="13455" width="9.140625" style="149"/>
    <col min="13456" max="13456" width="9.140625" style="149" bestFit="1" customWidth="1"/>
    <col min="13457" max="13457" width="101.85546875" style="149" customWidth="1"/>
    <col min="13458" max="13458" width="16.5703125" style="149" bestFit="1" customWidth="1"/>
    <col min="13459" max="13459" width="9.140625" style="149" customWidth="1"/>
    <col min="13460" max="13711" width="9.140625" style="149"/>
    <col min="13712" max="13712" width="9.140625" style="149" bestFit="1" customWidth="1"/>
    <col min="13713" max="13713" width="101.85546875" style="149" customWidth="1"/>
    <col min="13714" max="13714" width="16.5703125" style="149" bestFit="1" customWidth="1"/>
    <col min="13715" max="13715" width="9.140625" style="149" customWidth="1"/>
    <col min="13716" max="13967" width="9.140625" style="149"/>
    <col min="13968" max="13968" width="9.140625" style="149" bestFit="1" customWidth="1"/>
    <col min="13969" max="13969" width="101.85546875" style="149" customWidth="1"/>
    <col min="13970" max="13970" width="16.5703125" style="149" bestFit="1" customWidth="1"/>
    <col min="13971" max="13971" width="9.140625" style="149" customWidth="1"/>
    <col min="13972" max="14223" width="9.140625" style="149"/>
    <col min="14224" max="14224" width="9.140625" style="149" bestFit="1" customWidth="1"/>
    <col min="14225" max="14225" width="101.85546875" style="149" customWidth="1"/>
    <col min="14226" max="14226" width="16.5703125" style="149" bestFit="1" customWidth="1"/>
    <col min="14227" max="14227" width="9.140625" style="149" customWidth="1"/>
    <col min="14228" max="14479" width="9.140625" style="149"/>
    <col min="14480" max="14480" width="9.140625" style="149" bestFit="1" customWidth="1"/>
    <col min="14481" max="14481" width="101.85546875" style="149" customWidth="1"/>
    <col min="14482" max="14482" width="16.5703125" style="149" bestFit="1" customWidth="1"/>
    <col min="14483" max="14483" width="9.140625" style="149" customWidth="1"/>
    <col min="14484" max="14735" width="9.140625" style="149"/>
    <col min="14736" max="14736" width="9.140625" style="149" bestFit="1" customWidth="1"/>
    <col min="14737" max="14737" width="101.85546875" style="149" customWidth="1"/>
    <col min="14738" max="14738" width="16.5703125" style="149" bestFit="1" customWidth="1"/>
    <col min="14739" max="14739" width="9.140625" style="149" customWidth="1"/>
    <col min="14740" max="14991" width="9.140625" style="149"/>
    <col min="14992" max="14992" width="9.140625" style="149" bestFit="1" customWidth="1"/>
    <col min="14993" max="14993" width="101.85546875" style="149" customWidth="1"/>
    <col min="14994" max="14994" width="16.5703125" style="149" bestFit="1" customWidth="1"/>
    <col min="14995" max="14995" width="9.140625" style="149" customWidth="1"/>
    <col min="14996" max="15247" width="9.140625" style="149"/>
    <col min="15248" max="15248" width="9.140625" style="149" bestFit="1" customWidth="1"/>
    <col min="15249" max="15249" width="101.85546875" style="149" customWidth="1"/>
    <col min="15250" max="15250" width="16.5703125" style="149" bestFit="1" customWidth="1"/>
    <col min="15251" max="15251" width="9.140625" style="149" customWidth="1"/>
    <col min="15252" max="15503" width="9.140625" style="149"/>
    <col min="15504" max="15504" width="9.140625" style="149" bestFit="1" customWidth="1"/>
    <col min="15505" max="15505" width="101.85546875" style="149" customWidth="1"/>
    <col min="15506" max="15506" width="16.5703125" style="149" bestFit="1" customWidth="1"/>
    <col min="15507" max="15507" width="9.140625" style="149" customWidth="1"/>
    <col min="15508" max="15759" width="9.140625" style="149"/>
    <col min="15760" max="15760" width="9.140625" style="149" bestFit="1" customWidth="1"/>
    <col min="15761" max="15761" width="101.85546875" style="149" customWidth="1"/>
    <col min="15762" max="15762" width="16.5703125" style="149" bestFit="1" customWidth="1"/>
    <col min="15763" max="15763" width="9.140625" style="149" customWidth="1"/>
    <col min="15764" max="16015" width="9.140625" style="149"/>
    <col min="16016" max="16016" width="9.140625" style="149" bestFit="1" customWidth="1"/>
    <col min="16017" max="16017" width="101.85546875" style="149" customWidth="1"/>
    <col min="16018" max="16018" width="16.5703125" style="149" bestFit="1" customWidth="1"/>
    <col min="16019" max="16019" width="9.140625" style="149" customWidth="1"/>
    <col min="16020" max="16384" width="9.140625" style="149"/>
  </cols>
  <sheetData>
    <row r="1" spans="1:6" x14ac:dyDescent="0.2">
      <c r="A1" s="146" t="s">
        <v>878</v>
      </c>
      <c r="B1" s="147"/>
    </row>
    <row r="2" spans="1:6" x14ac:dyDescent="0.2">
      <c r="C2" s="153"/>
      <c r="D2" s="153"/>
      <c r="E2" s="153"/>
      <c r="F2" s="154"/>
    </row>
    <row r="3" spans="1:6" ht="127.5" x14ac:dyDescent="0.2">
      <c r="A3" s="155" t="s">
        <v>41</v>
      </c>
      <c r="B3" s="156" t="s">
        <v>534</v>
      </c>
      <c r="C3" s="157" t="s">
        <v>1032</v>
      </c>
      <c r="D3" s="157" t="s">
        <v>1033</v>
      </c>
      <c r="E3" s="157" t="s">
        <v>866</v>
      </c>
      <c r="F3" s="157" t="s">
        <v>1034</v>
      </c>
    </row>
    <row r="4" spans="1:6" x14ac:dyDescent="0.2">
      <c r="A4" s="158">
        <v>1</v>
      </c>
      <c r="B4" s="158">
        <v>2</v>
      </c>
      <c r="C4" s="159">
        <v>3</v>
      </c>
      <c r="D4" s="159">
        <v>4</v>
      </c>
      <c r="E4" s="159">
        <v>5</v>
      </c>
      <c r="F4" s="159" t="s">
        <v>1035</v>
      </c>
    </row>
    <row r="5" spans="1:6" s="146" customFormat="1" ht="25.5" x14ac:dyDescent="0.2">
      <c r="A5" s="160"/>
      <c r="B5" s="147" t="s">
        <v>535</v>
      </c>
      <c r="C5" s="148">
        <f>C6+C12+C20+C18</f>
        <v>4728405000</v>
      </c>
      <c r="D5" s="148">
        <f>D6+D12+D20+D18</f>
        <v>5086072500</v>
      </c>
      <c r="E5" s="148">
        <f>E6+E12+E20+E18</f>
        <v>202647600</v>
      </c>
      <c r="F5" s="162">
        <f t="shared" ref="F5:F44" si="0">D5/C5*100</f>
        <v>107.56423149032284</v>
      </c>
    </row>
    <row r="6" spans="1:6" s="146" customFormat="1" ht="25.5" x14ac:dyDescent="0.2">
      <c r="A6" s="147">
        <v>710000</v>
      </c>
      <c r="B6" s="147" t="s">
        <v>536</v>
      </c>
      <c r="C6" s="148">
        <f>SUM(C7:C11)</f>
        <v>4402648200</v>
      </c>
      <c r="D6" s="148">
        <f>SUM(D7:D11)</f>
        <v>4731414100</v>
      </c>
      <c r="E6" s="148">
        <f>SUM(E7:E11)</f>
        <v>163700000</v>
      </c>
      <c r="F6" s="162">
        <f t="shared" si="0"/>
        <v>107.4674578813724</v>
      </c>
    </row>
    <row r="7" spans="1:6" x14ac:dyDescent="0.2">
      <c r="A7" s="163">
        <v>711000</v>
      </c>
      <c r="B7" s="164" t="s">
        <v>3</v>
      </c>
      <c r="C7" s="152">
        <f t="shared" ref="C7" si="1">C77</f>
        <v>769666800</v>
      </c>
      <c r="D7" s="152">
        <f t="shared" ref="D7" si="2">D77</f>
        <v>840261600</v>
      </c>
      <c r="E7" s="152">
        <f t="shared" ref="E7" si="3">E77</f>
        <v>0</v>
      </c>
      <c r="F7" s="154">
        <f t="shared" si="0"/>
        <v>109.17212487273713</v>
      </c>
    </row>
    <row r="8" spans="1:6" x14ac:dyDescent="0.2">
      <c r="A8" s="163">
        <v>712000</v>
      </c>
      <c r="B8" s="164" t="s">
        <v>6</v>
      </c>
      <c r="C8" s="152">
        <f t="shared" ref="C8" si="4">C80</f>
        <v>1524113300</v>
      </c>
      <c r="D8" s="152">
        <f t="shared" ref="D8" si="5">D80</f>
        <v>1646515000</v>
      </c>
      <c r="E8" s="152">
        <f t="shared" ref="E8" si="6">E80</f>
        <v>0</v>
      </c>
      <c r="F8" s="154">
        <f t="shared" si="0"/>
        <v>108.03101055544886</v>
      </c>
    </row>
    <row r="9" spans="1:6" x14ac:dyDescent="0.2">
      <c r="A9" s="163">
        <v>714000</v>
      </c>
      <c r="B9" s="164" t="s">
        <v>8</v>
      </c>
      <c r="C9" s="152">
        <f t="shared" ref="C9" si="7">C82</f>
        <v>20339900</v>
      </c>
      <c r="D9" s="152">
        <f t="shared" ref="D9" si="8">D82</f>
        <v>21208900</v>
      </c>
      <c r="E9" s="152">
        <f t="shared" ref="E9" si="9">E82</f>
        <v>0</v>
      </c>
      <c r="F9" s="154">
        <f t="shared" si="0"/>
        <v>104.27239071971839</v>
      </c>
    </row>
    <row r="10" spans="1:6" x14ac:dyDescent="0.2">
      <c r="A10" s="163">
        <v>715000</v>
      </c>
      <c r="B10" s="164" t="s">
        <v>9</v>
      </c>
      <c r="C10" s="152">
        <f t="shared" ref="C10" si="10">C84</f>
        <v>222900</v>
      </c>
      <c r="D10" s="152">
        <f t="shared" ref="D10" si="11">D84</f>
        <v>40000</v>
      </c>
      <c r="E10" s="152">
        <f t="shared" ref="E10" si="12">E84</f>
        <v>0</v>
      </c>
      <c r="F10" s="154">
        <f t="shared" si="0"/>
        <v>17.945266935845673</v>
      </c>
    </row>
    <row r="11" spans="1:6" x14ac:dyDescent="0.2">
      <c r="A11" s="163">
        <v>717000</v>
      </c>
      <c r="B11" s="164" t="s">
        <v>10</v>
      </c>
      <c r="C11" s="152">
        <f t="shared" ref="C11" si="13">C86</f>
        <v>2088305300</v>
      </c>
      <c r="D11" s="152">
        <f t="shared" ref="D11" si="14">D86</f>
        <v>2223388600</v>
      </c>
      <c r="E11" s="152">
        <f t="shared" ref="E11" si="15">E86</f>
        <v>163700000</v>
      </c>
      <c r="F11" s="154">
        <f t="shared" si="0"/>
        <v>106.46856089480785</v>
      </c>
    </row>
    <row r="12" spans="1:6" s="146" customFormat="1" ht="25.5" x14ac:dyDescent="0.2">
      <c r="A12" s="147">
        <v>720000</v>
      </c>
      <c r="B12" s="147" t="s">
        <v>537</v>
      </c>
      <c r="C12" s="148">
        <f t="shared" ref="C12" si="16">SUM(C13:C17)</f>
        <v>319186800</v>
      </c>
      <c r="D12" s="148">
        <f t="shared" ref="D12" si="17">SUM(D13:D17)</f>
        <v>354358400</v>
      </c>
      <c r="E12" s="148">
        <f t="shared" ref="E12" si="18">SUM(E13:E17)</f>
        <v>34261000</v>
      </c>
      <c r="F12" s="162">
        <f t="shared" si="0"/>
        <v>111.01912735739698</v>
      </c>
    </row>
    <row r="13" spans="1:6" ht="52.5" x14ac:dyDescent="0.2">
      <c r="A13" s="163">
        <v>721000</v>
      </c>
      <c r="B13" s="164" t="s">
        <v>538</v>
      </c>
      <c r="C13" s="152">
        <f t="shared" ref="C13" si="19">C89</f>
        <v>37625100</v>
      </c>
      <c r="D13" s="152">
        <f t="shared" ref="D13" si="20">D89</f>
        <v>57638700</v>
      </c>
      <c r="E13" s="152">
        <f>E89</f>
        <v>543800</v>
      </c>
      <c r="F13" s="154">
        <f t="shared" si="0"/>
        <v>153.1921509843163</v>
      </c>
    </row>
    <row r="14" spans="1:6" x14ac:dyDescent="0.2">
      <c r="A14" s="163">
        <v>722000</v>
      </c>
      <c r="B14" s="164" t="s">
        <v>539</v>
      </c>
      <c r="C14" s="152">
        <f t="shared" ref="C14" si="21">C96</f>
        <v>239532100</v>
      </c>
      <c r="D14" s="152">
        <f t="shared" ref="D14" si="22">D96</f>
        <v>252971700</v>
      </c>
      <c r="E14" s="152">
        <f>E96</f>
        <v>32888500</v>
      </c>
      <c r="F14" s="154">
        <f t="shared" si="0"/>
        <v>105.61077200091344</v>
      </c>
    </row>
    <row r="15" spans="1:6" x14ac:dyDescent="0.2">
      <c r="A15" s="163">
        <v>723000</v>
      </c>
      <c r="B15" s="164" t="s">
        <v>20</v>
      </c>
      <c r="C15" s="152">
        <f t="shared" ref="C15" si="23">C101</f>
        <v>35888700</v>
      </c>
      <c r="D15" s="152">
        <f t="shared" ref="D15" si="24">D101</f>
        <v>36386100</v>
      </c>
      <c r="E15" s="152">
        <f>E101</f>
        <v>60000</v>
      </c>
      <c r="F15" s="154">
        <f t="shared" si="0"/>
        <v>101.38595156692776</v>
      </c>
    </row>
    <row r="16" spans="1:6" ht="52.5" x14ac:dyDescent="0.2">
      <c r="A16" s="163">
        <v>728000</v>
      </c>
      <c r="B16" s="164" t="s">
        <v>540</v>
      </c>
      <c r="C16" s="152">
        <f t="shared" ref="C16" si="25">C103</f>
        <v>2761800</v>
      </c>
      <c r="D16" s="152">
        <f t="shared" ref="D16" si="26">D103</f>
        <v>3848000</v>
      </c>
      <c r="E16" s="152">
        <f>E103</f>
        <v>566700</v>
      </c>
      <c r="F16" s="154">
        <f t="shared" si="0"/>
        <v>139.32942284017668</v>
      </c>
    </row>
    <row r="17" spans="1:6" x14ac:dyDescent="0.2">
      <c r="A17" s="163">
        <v>729000</v>
      </c>
      <c r="B17" s="164" t="s">
        <v>22</v>
      </c>
      <c r="C17" s="152">
        <f t="shared" ref="C17" si="27">C106</f>
        <v>3379100</v>
      </c>
      <c r="D17" s="152">
        <f t="shared" ref="D17" si="28">D106</f>
        <v>3513900</v>
      </c>
      <c r="E17" s="152">
        <f>E106</f>
        <v>202000</v>
      </c>
      <c r="F17" s="154">
        <f t="shared" si="0"/>
        <v>103.98922790092035</v>
      </c>
    </row>
    <row r="18" spans="1:6" s="146" customFormat="1" ht="25.5" x14ac:dyDescent="0.2">
      <c r="A18" s="147">
        <v>730000</v>
      </c>
      <c r="B18" s="147" t="s">
        <v>118</v>
      </c>
      <c r="C18" s="148">
        <f t="shared" ref="C18:E18" si="29">C19</f>
        <v>700</v>
      </c>
      <c r="D18" s="148">
        <f t="shared" si="29"/>
        <v>0</v>
      </c>
      <c r="E18" s="148">
        <f t="shared" si="29"/>
        <v>0</v>
      </c>
      <c r="F18" s="162">
        <f t="shared" si="0"/>
        <v>0</v>
      </c>
    </row>
    <row r="19" spans="1:6" x14ac:dyDescent="0.2">
      <c r="A19" s="163">
        <v>731000</v>
      </c>
      <c r="B19" s="164" t="s">
        <v>118</v>
      </c>
      <c r="C19" s="152">
        <f t="shared" ref="C19" si="30">C108</f>
        <v>700</v>
      </c>
      <c r="D19" s="152">
        <f t="shared" ref="D19" si="31">D108</f>
        <v>0</v>
      </c>
      <c r="E19" s="152">
        <f>E108</f>
        <v>0</v>
      </c>
      <c r="F19" s="154">
        <f t="shared" si="0"/>
        <v>0</v>
      </c>
    </row>
    <row r="20" spans="1:6" s="146" customFormat="1" ht="25.5" x14ac:dyDescent="0.2">
      <c r="A20" s="147">
        <v>780000</v>
      </c>
      <c r="B20" s="147" t="s">
        <v>541</v>
      </c>
      <c r="C20" s="148">
        <f t="shared" ref="C20" si="32">SUM(C21:C22)</f>
        <v>6569300</v>
      </c>
      <c r="D20" s="148">
        <f t="shared" ref="D20" si="33">SUM(D21:D22)</f>
        <v>300000</v>
      </c>
      <c r="E20" s="148">
        <f t="shared" ref="E20" si="34">SUM(E21:E22)</f>
        <v>4686600</v>
      </c>
      <c r="F20" s="162"/>
    </row>
    <row r="21" spans="1:6" x14ac:dyDescent="0.2">
      <c r="A21" s="163">
        <v>787000</v>
      </c>
      <c r="B21" s="164" t="s">
        <v>25</v>
      </c>
      <c r="C21" s="152">
        <f t="shared" ref="C21" si="35">C112</f>
        <v>800000</v>
      </c>
      <c r="D21" s="152">
        <f t="shared" ref="D21" si="36">D112</f>
        <v>200000</v>
      </c>
      <c r="E21" s="152">
        <f>E112</f>
        <v>772000</v>
      </c>
      <c r="F21" s="154">
        <f t="shared" si="0"/>
        <v>25</v>
      </c>
    </row>
    <row r="22" spans="1:6" x14ac:dyDescent="0.2">
      <c r="A22" s="163">
        <v>788000</v>
      </c>
      <c r="B22" s="164" t="s">
        <v>29</v>
      </c>
      <c r="C22" s="152">
        <f t="shared" ref="C22" si="37">C116</f>
        <v>5769300</v>
      </c>
      <c r="D22" s="152">
        <f t="shared" ref="D22" si="38">D116</f>
        <v>100000</v>
      </c>
      <c r="E22" s="152">
        <f>E116</f>
        <v>3914600</v>
      </c>
      <c r="F22" s="154"/>
    </row>
    <row r="23" spans="1:6" s="146" customFormat="1" ht="25.5" x14ac:dyDescent="0.2">
      <c r="A23" s="160"/>
      <c r="B23" s="147" t="s">
        <v>542</v>
      </c>
      <c r="C23" s="148">
        <f t="shared" ref="C23" si="39">C24+C34+C37</f>
        <v>4711829899.999445</v>
      </c>
      <c r="D23" s="148">
        <f t="shared" ref="D23" si="40">D24+D34+D37</f>
        <v>5017782900.3904266</v>
      </c>
      <c r="E23" s="148">
        <f t="shared" ref="E23" si="41">E24+E34+E37</f>
        <v>201422700</v>
      </c>
      <c r="F23" s="162">
        <f t="shared" si="0"/>
        <v>106.49329468347358</v>
      </c>
    </row>
    <row r="24" spans="1:6" s="146" customFormat="1" ht="25.5" x14ac:dyDescent="0.2">
      <c r="A24" s="147">
        <v>410000</v>
      </c>
      <c r="B24" s="147" t="s">
        <v>543</v>
      </c>
      <c r="C24" s="148">
        <f t="shared" ref="C24" si="42">SUM(C25:C33)</f>
        <v>4312691399.999445</v>
      </c>
      <c r="D24" s="148">
        <f t="shared" ref="D24" si="43">SUM(D25:D33)</f>
        <v>4543337900.3961115</v>
      </c>
      <c r="E24" s="148">
        <f t="shared" ref="E24" si="44">SUM(E25:E33)</f>
        <v>201239200</v>
      </c>
      <c r="F24" s="162">
        <f t="shared" si="0"/>
        <v>105.34808728481468</v>
      </c>
    </row>
    <row r="25" spans="1:6" x14ac:dyDescent="0.2">
      <c r="A25" s="163">
        <v>411000</v>
      </c>
      <c r="B25" s="164" t="s">
        <v>43</v>
      </c>
      <c r="C25" s="152">
        <f t="shared" ref="C25" si="45">C141</f>
        <v>1155891699.999445</v>
      </c>
      <c r="D25" s="152">
        <f t="shared" ref="D25" si="46">D141</f>
        <v>1197396099.9961112</v>
      </c>
      <c r="E25" s="152">
        <f>E141</f>
        <v>10145700</v>
      </c>
      <c r="F25" s="154">
        <f t="shared" si="0"/>
        <v>103.59068241399139</v>
      </c>
    </row>
    <row r="26" spans="1:6" x14ac:dyDescent="0.2">
      <c r="A26" s="163">
        <v>412000</v>
      </c>
      <c r="B26" s="164" t="s">
        <v>48</v>
      </c>
      <c r="C26" s="152">
        <f t="shared" ref="C26" si="47">C146</f>
        <v>214398200</v>
      </c>
      <c r="D26" s="152">
        <f t="shared" ref="D26" si="48">D146</f>
        <v>232311400</v>
      </c>
      <c r="E26" s="152">
        <f>E146</f>
        <v>26167300</v>
      </c>
      <c r="F26" s="154">
        <f t="shared" si="0"/>
        <v>108.35510745892456</v>
      </c>
    </row>
    <row r="27" spans="1:6" x14ac:dyDescent="0.2">
      <c r="A27" s="163">
        <v>413000</v>
      </c>
      <c r="B27" s="164" t="s">
        <v>95</v>
      </c>
      <c r="C27" s="152">
        <f t="shared" ref="C27" si="49">C156</f>
        <v>210682400</v>
      </c>
      <c r="D27" s="152">
        <f t="shared" ref="D27" si="50">D156</f>
        <v>245857800</v>
      </c>
      <c r="E27" s="152">
        <f>E156</f>
        <v>74900</v>
      </c>
      <c r="F27" s="154">
        <f t="shared" si="0"/>
        <v>116.6959366325806</v>
      </c>
    </row>
    <row r="28" spans="1:6" x14ac:dyDescent="0.2">
      <c r="A28" s="163">
        <v>414000</v>
      </c>
      <c r="B28" s="164" t="s">
        <v>106</v>
      </c>
      <c r="C28" s="152">
        <f t="shared" ref="C28" si="51">C163</f>
        <v>244970000</v>
      </c>
      <c r="D28" s="152">
        <f t="shared" ref="D28" si="52">D163</f>
        <v>232315000</v>
      </c>
      <c r="E28" s="152">
        <f>E163</f>
        <v>0</v>
      </c>
      <c r="F28" s="154">
        <f t="shared" si="0"/>
        <v>94.83406131363023</v>
      </c>
    </row>
    <row r="29" spans="1:6" x14ac:dyDescent="0.2">
      <c r="A29" s="163">
        <v>415000</v>
      </c>
      <c r="B29" s="164" t="s">
        <v>118</v>
      </c>
      <c r="C29" s="152">
        <f t="shared" ref="C29" si="53">C165</f>
        <v>164451900</v>
      </c>
      <c r="D29" s="152">
        <f t="shared" ref="D29" si="54">D165</f>
        <v>149101200.40000001</v>
      </c>
      <c r="E29" s="152">
        <f>E165</f>
        <v>164581400</v>
      </c>
      <c r="F29" s="154">
        <f t="shared" si="0"/>
        <v>90.665538312418406</v>
      </c>
    </row>
    <row r="30" spans="1:6" ht="52.5" x14ac:dyDescent="0.2">
      <c r="A30" s="163">
        <v>416000</v>
      </c>
      <c r="B30" s="164" t="s">
        <v>168</v>
      </c>
      <c r="C30" s="152">
        <f t="shared" ref="C30" si="55">C168</f>
        <v>518474000</v>
      </c>
      <c r="D30" s="152">
        <f t="shared" ref="D30" si="56">D168</f>
        <v>531641800</v>
      </c>
      <c r="E30" s="152">
        <f>E168</f>
        <v>0</v>
      </c>
      <c r="F30" s="154">
        <f t="shared" si="0"/>
        <v>102.53972233901796</v>
      </c>
    </row>
    <row r="31" spans="1:6" ht="52.5" x14ac:dyDescent="0.2">
      <c r="A31" s="163">
        <v>417000</v>
      </c>
      <c r="B31" s="164" t="s">
        <v>196</v>
      </c>
      <c r="C31" s="152">
        <f t="shared" ref="C31" si="57">C171</f>
        <v>1796600000</v>
      </c>
      <c r="D31" s="152">
        <f t="shared" ref="D31" si="58">D171</f>
        <v>1946000000</v>
      </c>
      <c r="E31" s="152">
        <f>E171</f>
        <v>0</v>
      </c>
      <c r="F31" s="154">
        <f t="shared" si="0"/>
        <v>108.31570744740064</v>
      </c>
    </row>
    <row r="32" spans="1:6" ht="52.5" x14ac:dyDescent="0.2">
      <c r="A32" s="163">
        <v>418000</v>
      </c>
      <c r="B32" s="164" t="s">
        <v>198</v>
      </c>
      <c r="C32" s="152">
        <f t="shared" ref="C32" si="59">+C173</f>
        <v>244000</v>
      </c>
      <c r="D32" s="152">
        <f t="shared" ref="D32" si="60">+D173</f>
        <v>254200</v>
      </c>
      <c r="E32" s="152">
        <f>+E173</f>
        <v>231000</v>
      </c>
      <c r="F32" s="154">
        <f t="shared" si="0"/>
        <v>104.18032786885246</v>
      </c>
    </row>
    <row r="33" spans="1:8" x14ac:dyDescent="0.2">
      <c r="A33" s="163">
        <v>419000</v>
      </c>
      <c r="B33" s="164" t="s">
        <v>201</v>
      </c>
      <c r="C33" s="152">
        <f t="shared" ref="C33" si="61">C178</f>
        <v>6979200</v>
      </c>
      <c r="D33" s="152">
        <f t="shared" ref="D33" si="62">D178</f>
        <v>8460400</v>
      </c>
      <c r="E33" s="152">
        <f>E178</f>
        <v>38900</v>
      </c>
      <c r="F33" s="154">
        <f t="shared" si="0"/>
        <v>121.22306281522238</v>
      </c>
    </row>
    <row r="34" spans="1:8" s="146" customFormat="1" ht="25.5" x14ac:dyDescent="0.2">
      <c r="A34" s="147">
        <v>480000</v>
      </c>
      <c r="B34" s="147" t="s">
        <v>544</v>
      </c>
      <c r="C34" s="148">
        <f t="shared" ref="C34" si="63">SUM(C35:C36)</f>
        <v>396355500</v>
      </c>
      <c r="D34" s="148">
        <f t="shared" ref="D34" si="64">SUM(D35:D36)</f>
        <v>454907699.99431527</v>
      </c>
      <c r="E34" s="148">
        <f t="shared" ref="E34" si="65">SUM(E35:E36)</f>
        <v>183500</v>
      </c>
      <c r="F34" s="162">
        <f t="shared" si="0"/>
        <v>114.77264728111891</v>
      </c>
    </row>
    <row r="35" spans="1:8" x14ac:dyDescent="0.2">
      <c r="A35" s="163">
        <v>487000</v>
      </c>
      <c r="B35" s="164" t="s">
        <v>25</v>
      </c>
      <c r="C35" s="152">
        <f t="shared" ref="C35" si="66">C181</f>
        <v>297862800</v>
      </c>
      <c r="D35" s="152">
        <f t="shared" ref="D35" si="67">D181</f>
        <v>394881300</v>
      </c>
      <c r="E35" s="152">
        <f>E181</f>
        <v>0</v>
      </c>
      <c r="F35" s="154">
        <f t="shared" si="0"/>
        <v>132.5715396484556</v>
      </c>
    </row>
    <row r="36" spans="1:8" x14ac:dyDescent="0.2">
      <c r="A36" s="163">
        <v>488000</v>
      </c>
      <c r="B36" s="164" t="s">
        <v>29</v>
      </c>
      <c r="C36" s="152">
        <f t="shared" ref="C36" si="68">C186</f>
        <v>98492700</v>
      </c>
      <c r="D36" s="152">
        <f t="shared" ref="D36" si="69">D186</f>
        <v>60026399.994315296</v>
      </c>
      <c r="E36" s="152">
        <f>E186</f>
        <v>183500</v>
      </c>
      <c r="F36" s="154">
        <f t="shared" si="0"/>
        <v>60.945024346286878</v>
      </c>
    </row>
    <row r="37" spans="1:8" s="146" customFormat="1" ht="25.5" x14ac:dyDescent="0.2">
      <c r="A37" s="147" t="s">
        <v>545</v>
      </c>
      <c r="B37" s="147" t="s">
        <v>288</v>
      </c>
      <c r="C37" s="148">
        <f t="shared" ref="C37" si="70">C188</f>
        <v>2783000</v>
      </c>
      <c r="D37" s="148">
        <f t="shared" ref="D37" si="71">D188</f>
        <v>19537300</v>
      </c>
      <c r="E37" s="148">
        <f>E188</f>
        <v>0</v>
      </c>
      <c r="F37" s="162"/>
    </row>
    <row r="38" spans="1:8" s="146" customFormat="1" ht="51" customHeight="1" x14ac:dyDescent="0.2">
      <c r="A38" s="160"/>
      <c r="B38" s="147" t="s">
        <v>546</v>
      </c>
      <c r="C38" s="148">
        <f>C5-C23</f>
        <v>16575100.000555038</v>
      </c>
      <c r="D38" s="148">
        <f>D5-D23</f>
        <v>68289599.609573364</v>
      </c>
      <c r="E38" s="148">
        <f>E5-E23</f>
        <v>1224900</v>
      </c>
      <c r="F38" s="162"/>
    </row>
    <row r="39" spans="1:8" s="146" customFormat="1" ht="51" customHeight="1" x14ac:dyDescent="0.2">
      <c r="A39" s="160"/>
      <c r="B39" s="147" t="s">
        <v>796</v>
      </c>
      <c r="C39" s="148">
        <f t="shared" ref="C39" si="72">C40+C41-C42-C43</f>
        <v>-123136400</v>
      </c>
      <c r="D39" s="148">
        <f t="shared" ref="D39" si="73">D40+D41-D42-D43</f>
        <v>-166697500</v>
      </c>
      <c r="E39" s="148">
        <f t="shared" ref="E39" si="74">E40+E41-E42-E43</f>
        <v>-16067800</v>
      </c>
      <c r="F39" s="162">
        <f t="shared" si="0"/>
        <v>135.37629815391711</v>
      </c>
    </row>
    <row r="40" spans="1:8" x14ac:dyDescent="0.2">
      <c r="A40" s="163">
        <v>810000</v>
      </c>
      <c r="B40" s="164" t="s">
        <v>547</v>
      </c>
      <c r="C40" s="152">
        <f t="shared" ref="C40" si="75">C120</f>
        <v>44439800</v>
      </c>
      <c r="D40" s="152">
        <f t="shared" ref="D40" si="76">D120</f>
        <v>0</v>
      </c>
      <c r="E40" s="152">
        <f>E120</f>
        <v>6204100</v>
      </c>
      <c r="F40" s="154">
        <f t="shared" si="0"/>
        <v>0</v>
      </c>
    </row>
    <row r="41" spans="1:8" ht="52.5" x14ac:dyDescent="0.2">
      <c r="A41" s="163">
        <v>880000</v>
      </c>
      <c r="B41" s="164" t="s">
        <v>797</v>
      </c>
      <c r="C41" s="152">
        <f t="shared" ref="C41" si="77">C129</f>
        <v>121800</v>
      </c>
      <c r="D41" s="152">
        <f t="shared" ref="D41" si="78">D129</f>
        <v>0</v>
      </c>
      <c r="E41" s="152">
        <f>E129</f>
        <v>535000</v>
      </c>
      <c r="F41" s="154">
        <f t="shared" si="0"/>
        <v>0</v>
      </c>
    </row>
    <row r="42" spans="1:8" x14ac:dyDescent="0.2">
      <c r="A42" s="163">
        <v>510000</v>
      </c>
      <c r="B42" s="164" t="s">
        <v>798</v>
      </c>
      <c r="C42" s="152">
        <f t="shared" ref="C42" si="79">C192</f>
        <v>167168000</v>
      </c>
      <c r="D42" s="152">
        <f t="shared" ref="D42" si="80">D192</f>
        <v>166167500</v>
      </c>
      <c r="E42" s="152">
        <f>E192</f>
        <v>22806900</v>
      </c>
      <c r="F42" s="154">
        <f t="shared" si="0"/>
        <v>99.401500287136287</v>
      </c>
    </row>
    <row r="43" spans="1:8" ht="52.5" x14ac:dyDescent="0.2">
      <c r="A43" s="163">
        <v>580000</v>
      </c>
      <c r="B43" s="164" t="s">
        <v>792</v>
      </c>
      <c r="C43" s="152">
        <f t="shared" ref="C43" si="81">C213</f>
        <v>530000</v>
      </c>
      <c r="D43" s="152">
        <f t="shared" ref="D43" si="82">D213</f>
        <v>530000</v>
      </c>
      <c r="E43" s="152">
        <f>E213</f>
        <v>0</v>
      </c>
      <c r="F43" s="154">
        <f t="shared" si="0"/>
        <v>100</v>
      </c>
    </row>
    <row r="44" spans="1:8" s="169" customFormat="1" x14ac:dyDescent="0.2">
      <c r="A44" s="165"/>
      <c r="B44" s="166" t="s">
        <v>548</v>
      </c>
      <c r="C44" s="167">
        <f t="shared" ref="C44" si="83">C38+C39</f>
        <v>-106561299.99944496</v>
      </c>
      <c r="D44" s="167">
        <f t="shared" ref="D44" si="84">D38+D39</f>
        <v>-98407900.390426636</v>
      </c>
      <c r="E44" s="167">
        <f t="shared" ref="E44" si="85">E38+E39</f>
        <v>-14842900</v>
      </c>
      <c r="F44" s="168">
        <f t="shared" si="0"/>
        <v>92.348629747327792</v>
      </c>
      <c r="H44" s="170"/>
    </row>
    <row r="45" spans="1:8" x14ac:dyDescent="0.2">
      <c r="A45" s="160"/>
      <c r="B45" s="147"/>
      <c r="C45" s="148"/>
      <c r="D45" s="148"/>
      <c r="E45" s="148"/>
      <c r="F45" s="162"/>
    </row>
    <row r="46" spans="1:8" s="169" customFormat="1" x14ac:dyDescent="0.2">
      <c r="A46" s="165"/>
      <c r="B46" s="166" t="s">
        <v>848</v>
      </c>
      <c r="C46" s="167">
        <f t="shared" ref="C46" si="86">C47+C54+C61+C68</f>
        <v>106561300</v>
      </c>
      <c r="D46" s="167">
        <f t="shared" ref="D46:E46" si="87">D47+D54+D61+D68</f>
        <v>98407900.010000005</v>
      </c>
      <c r="E46" s="167">
        <f t="shared" si="87"/>
        <v>14842900</v>
      </c>
      <c r="F46" s="168">
        <f>D46/C46*100</f>
        <v>92.348629389844163</v>
      </c>
    </row>
    <row r="47" spans="1:8" s="146" customFormat="1" ht="51" x14ac:dyDescent="0.2">
      <c r="A47" s="160"/>
      <c r="B47" s="147" t="s">
        <v>549</v>
      </c>
      <c r="C47" s="148">
        <f>C48-C51</f>
        <v>58493900</v>
      </c>
      <c r="D47" s="148">
        <f t="shared" ref="D47" si="88">D48-D51</f>
        <v>89778600</v>
      </c>
      <c r="E47" s="148">
        <f t="shared" ref="E47" si="89">E48-E51</f>
        <v>110000</v>
      </c>
      <c r="F47" s="162">
        <f>D47/C47*100</f>
        <v>153.48369659058466</v>
      </c>
    </row>
    <row r="48" spans="1:8" s="146" customFormat="1" ht="25.5" x14ac:dyDescent="0.2">
      <c r="A48" s="147">
        <v>910000</v>
      </c>
      <c r="B48" s="147" t="s">
        <v>550</v>
      </c>
      <c r="C48" s="148">
        <f t="shared" ref="C48" si="90">SUM(C49:C50)</f>
        <v>85174800</v>
      </c>
      <c r="D48" s="148">
        <f t="shared" ref="D48" si="91">SUM(D49:D50)</f>
        <v>90128600</v>
      </c>
      <c r="E48" s="148">
        <f t="shared" ref="E48" si="92">SUM(E49:E50)</f>
        <v>110000</v>
      </c>
      <c r="F48" s="162">
        <f>D48/C48*100</f>
        <v>105.81603948585732</v>
      </c>
    </row>
    <row r="49" spans="1:6" x14ac:dyDescent="0.2">
      <c r="A49" s="163">
        <v>911000</v>
      </c>
      <c r="B49" s="164" t="s">
        <v>34</v>
      </c>
      <c r="C49" s="152">
        <f t="shared" ref="C49" si="93">C224</f>
        <v>80646700</v>
      </c>
      <c r="D49" s="152">
        <f t="shared" ref="D49" si="94">D224</f>
        <v>85241300</v>
      </c>
      <c r="E49" s="152">
        <f>E224</f>
        <v>110000</v>
      </c>
      <c r="F49" s="154">
        <f>D49/C49*100</f>
        <v>105.69719529751372</v>
      </c>
    </row>
    <row r="50" spans="1:6" ht="52.5" x14ac:dyDescent="0.2">
      <c r="A50" s="163">
        <v>918000</v>
      </c>
      <c r="B50" s="164" t="s">
        <v>551</v>
      </c>
      <c r="C50" s="152">
        <f t="shared" ref="C50" si="95">C228</f>
        <v>4528100</v>
      </c>
      <c r="D50" s="152">
        <f t="shared" ref="D50" si="96">D228</f>
        <v>4887300</v>
      </c>
      <c r="E50" s="152">
        <f>E228</f>
        <v>0</v>
      </c>
      <c r="F50" s="154">
        <f>D50/C50*100</f>
        <v>107.93268699896204</v>
      </c>
    </row>
    <row r="51" spans="1:6" s="146" customFormat="1" ht="25.5" x14ac:dyDescent="0.2">
      <c r="A51" s="147">
        <v>610000</v>
      </c>
      <c r="B51" s="147" t="s">
        <v>552</v>
      </c>
      <c r="C51" s="148">
        <f t="shared" ref="C51" si="97">SUM(C52:C53)</f>
        <v>26680900</v>
      </c>
      <c r="D51" s="148">
        <f t="shared" ref="D51" si="98">SUM(D52:D53)</f>
        <v>350000</v>
      </c>
      <c r="E51" s="148">
        <f t="shared" ref="E51" si="99">SUM(E52:E53)</f>
        <v>0</v>
      </c>
      <c r="F51" s="162"/>
    </row>
    <row r="52" spans="1:6" x14ac:dyDescent="0.2">
      <c r="A52" s="163">
        <v>611000</v>
      </c>
      <c r="B52" s="164" t="s">
        <v>263</v>
      </c>
      <c r="C52" s="152">
        <f t="shared" ref="C52" si="100">C231</f>
        <v>26310900</v>
      </c>
      <c r="D52" s="152">
        <f t="shared" ref="D52" si="101">D231</f>
        <v>0</v>
      </c>
      <c r="E52" s="152">
        <f>E231</f>
        <v>0</v>
      </c>
      <c r="F52" s="154">
        <f>D52/C52*100</f>
        <v>0</v>
      </c>
    </row>
    <row r="53" spans="1:6" ht="52.5" x14ac:dyDescent="0.2">
      <c r="A53" s="163">
        <v>618000</v>
      </c>
      <c r="B53" s="164" t="s">
        <v>265</v>
      </c>
      <c r="C53" s="152">
        <f t="shared" ref="C53" si="102">C235</f>
        <v>370000</v>
      </c>
      <c r="D53" s="152">
        <f t="shared" ref="D53" si="103">D235</f>
        <v>350000</v>
      </c>
      <c r="E53" s="152">
        <f>E235</f>
        <v>0</v>
      </c>
      <c r="F53" s="154">
        <f>D53/C53*100</f>
        <v>94.594594594594597</v>
      </c>
    </row>
    <row r="54" spans="1:6" s="146" customFormat="1" ht="25.5" x14ac:dyDescent="0.2">
      <c r="A54" s="160"/>
      <c r="B54" s="147" t="s">
        <v>553</v>
      </c>
      <c r="C54" s="148">
        <f t="shared" ref="C54" si="104">C55-C58</f>
        <v>81890200</v>
      </c>
      <c r="D54" s="148">
        <f t="shared" ref="D54:E54" si="105">D55-D58</f>
        <v>46059600</v>
      </c>
      <c r="E54" s="148">
        <f t="shared" si="105"/>
        <v>1931000</v>
      </c>
      <c r="F54" s="162">
        <f>D54/C54*100</f>
        <v>56.245558076546395</v>
      </c>
    </row>
    <row r="55" spans="1:6" s="146" customFormat="1" ht="25.5" x14ac:dyDescent="0.2">
      <c r="A55" s="147">
        <v>920000</v>
      </c>
      <c r="B55" s="147" t="s">
        <v>554</v>
      </c>
      <c r="C55" s="148">
        <f>SUM(C56:C57)</f>
        <v>908517000</v>
      </c>
      <c r="D55" s="148">
        <f t="shared" ref="D55" si="106">SUM(D56:D57)</f>
        <v>862000000</v>
      </c>
      <c r="E55" s="148">
        <f t="shared" ref="E55" si="107">SUM(E56)</f>
        <v>2000000</v>
      </c>
      <c r="F55" s="162">
        <f>D55/C55*100</f>
        <v>94.879897679405019</v>
      </c>
    </row>
    <row r="56" spans="1:6" x14ac:dyDescent="0.2">
      <c r="A56" s="163">
        <v>921000</v>
      </c>
      <c r="B56" s="164" t="s">
        <v>555</v>
      </c>
      <c r="C56" s="152">
        <f t="shared" ref="C56" si="108">C240</f>
        <v>891117000</v>
      </c>
      <c r="D56" s="152">
        <f t="shared" ref="D56" si="109">D240</f>
        <v>862000000</v>
      </c>
      <c r="E56" s="152">
        <f>E240</f>
        <v>2000000</v>
      </c>
      <c r="F56" s="154">
        <f>D56/C56*100</f>
        <v>96.732527827434552</v>
      </c>
    </row>
    <row r="57" spans="1:6" ht="52.5" x14ac:dyDescent="0.2">
      <c r="A57" s="227">
        <v>928000</v>
      </c>
      <c r="B57" s="192" t="s">
        <v>873</v>
      </c>
      <c r="C57" s="152">
        <f>C243</f>
        <v>17400000</v>
      </c>
      <c r="D57" s="152">
        <v>0</v>
      </c>
      <c r="E57" s="152">
        <v>0</v>
      </c>
      <c r="F57" s="154">
        <v>0</v>
      </c>
    </row>
    <row r="58" spans="1:6" s="146" customFormat="1" ht="25.5" x14ac:dyDescent="0.2">
      <c r="A58" s="147">
        <v>620000</v>
      </c>
      <c r="B58" s="147" t="s">
        <v>556</v>
      </c>
      <c r="C58" s="148">
        <f>SUM(C59:C60)</f>
        <v>826626800</v>
      </c>
      <c r="D58" s="148">
        <f t="shared" ref="D58" si="110">SUM(D59:D60)</f>
        <v>815940400</v>
      </c>
      <c r="E58" s="148">
        <f>SUM(E59:E60)</f>
        <v>69000</v>
      </c>
      <c r="F58" s="162">
        <f t="shared" ref="F58:F67" si="111">D58/C58*100</f>
        <v>98.707227977607303</v>
      </c>
    </row>
    <row r="59" spans="1:6" x14ac:dyDescent="0.2">
      <c r="A59" s="163">
        <v>621000</v>
      </c>
      <c r="B59" s="164" t="s">
        <v>268</v>
      </c>
      <c r="C59" s="152">
        <f t="shared" ref="C59" si="112">C246</f>
        <v>809598800</v>
      </c>
      <c r="D59" s="152">
        <f t="shared" ref="D59" si="113">D246</f>
        <v>815940400</v>
      </c>
      <c r="E59" s="152">
        <f>E246</f>
        <v>69000</v>
      </c>
      <c r="F59" s="154">
        <f t="shared" si="111"/>
        <v>100.78330155627701</v>
      </c>
    </row>
    <row r="60" spans="1:6" ht="52.5" x14ac:dyDescent="0.2">
      <c r="A60" s="163">
        <v>628000</v>
      </c>
      <c r="B60" s="164" t="s">
        <v>833</v>
      </c>
      <c r="C60" s="152">
        <f t="shared" ref="C60" si="114">C251</f>
        <v>17028000</v>
      </c>
      <c r="D60" s="152">
        <f t="shared" ref="D60" si="115">D251</f>
        <v>0</v>
      </c>
      <c r="E60" s="152">
        <f>E251</f>
        <v>0</v>
      </c>
      <c r="F60" s="154">
        <f t="shared" si="111"/>
        <v>0</v>
      </c>
    </row>
    <row r="61" spans="1:6" s="146" customFormat="1" ht="25.5" x14ac:dyDescent="0.2">
      <c r="A61" s="171"/>
      <c r="B61" s="147" t="s">
        <v>557</v>
      </c>
      <c r="C61" s="148">
        <f t="shared" ref="C61" si="116">C62-C65</f>
        <v>-33822800</v>
      </c>
      <c r="D61" s="148">
        <f t="shared" ref="D61" si="117">D62-D65</f>
        <v>-37430299.989999995</v>
      </c>
      <c r="E61" s="148">
        <f t="shared" ref="E61" si="118">E62-E65</f>
        <v>-35523400</v>
      </c>
      <c r="F61" s="162">
        <f t="shared" si="111"/>
        <v>110.66588215641518</v>
      </c>
    </row>
    <row r="62" spans="1:6" s="146" customFormat="1" ht="25.5" x14ac:dyDescent="0.2">
      <c r="A62" s="147">
        <v>930000</v>
      </c>
      <c r="B62" s="147" t="s">
        <v>558</v>
      </c>
      <c r="C62" s="148">
        <f t="shared" ref="C62" si="119">C63+C64</f>
        <v>43341600</v>
      </c>
      <c r="D62" s="148">
        <f t="shared" ref="D62" si="120">D63+D64</f>
        <v>31798900</v>
      </c>
      <c r="E62" s="148">
        <f t="shared" ref="E62" si="121">E63+E64</f>
        <v>62425500</v>
      </c>
      <c r="F62" s="162">
        <f t="shared" si="111"/>
        <v>73.368080550787226</v>
      </c>
    </row>
    <row r="63" spans="1:6" x14ac:dyDescent="0.2">
      <c r="A63" s="163">
        <v>931000</v>
      </c>
      <c r="B63" s="164" t="s">
        <v>559</v>
      </c>
      <c r="C63" s="152">
        <f t="shared" ref="C63" si="122">C255</f>
        <v>7765600</v>
      </c>
      <c r="D63" s="152">
        <f t="shared" ref="D63" si="123">D255</f>
        <v>5075000</v>
      </c>
      <c r="E63" s="152">
        <f>E255</f>
        <v>62079800</v>
      </c>
      <c r="F63" s="154">
        <f t="shared" si="111"/>
        <v>65.352323065828784</v>
      </c>
    </row>
    <row r="64" spans="1:6" ht="26.25" customHeight="1" x14ac:dyDescent="0.2">
      <c r="A64" s="163">
        <v>938000</v>
      </c>
      <c r="B64" s="164" t="s">
        <v>39</v>
      </c>
      <c r="C64" s="152">
        <f t="shared" ref="C64" si="124">C260</f>
        <v>35576000</v>
      </c>
      <c r="D64" s="152">
        <f t="shared" ref="D64" si="125">D260</f>
        <v>26723900</v>
      </c>
      <c r="E64" s="152">
        <f>E260</f>
        <v>345700</v>
      </c>
      <c r="F64" s="154">
        <f t="shared" si="111"/>
        <v>75.117776028783439</v>
      </c>
    </row>
    <row r="65" spans="1:6" s="146" customFormat="1" ht="25.5" x14ac:dyDescent="0.2">
      <c r="A65" s="147">
        <v>630000</v>
      </c>
      <c r="B65" s="147" t="s">
        <v>560</v>
      </c>
      <c r="C65" s="148">
        <f t="shared" ref="C65" si="126">C66+C67</f>
        <v>77164400</v>
      </c>
      <c r="D65" s="148">
        <f t="shared" ref="D65" si="127">D66+D67</f>
        <v>69229199.989999995</v>
      </c>
      <c r="E65" s="148">
        <f t="shared" ref="E65" si="128">E66+E67</f>
        <v>97948900</v>
      </c>
      <c r="F65" s="162">
        <f t="shared" si="111"/>
        <v>89.716501378874199</v>
      </c>
    </row>
    <row r="66" spans="1:6" x14ac:dyDescent="0.2">
      <c r="A66" s="163">
        <v>631000</v>
      </c>
      <c r="B66" s="164" t="s">
        <v>278</v>
      </c>
      <c r="C66" s="152">
        <f t="shared" ref="C66" si="129">C264</f>
        <v>36676200</v>
      </c>
      <c r="D66" s="152">
        <f t="shared" ref="D66" si="130">D264</f>
        <v>32907700</v>
      </c>
      <c r="E66" s="152">
        <f>E264</f>
        <v>97721500</v>
      </c>
      <c r="F66" s="154">
        <f t="shared" si="111"/>
        <v>89.724944241769862</v>
      </c>
    </row>
    <row r="67" spans="1:6" ht="26.25" customHeight="1" x14ac:dyDescent="0.2">
      <c r="A67" s="172">
        <v>638000</v>
      </c>
      <c r="B67" s="220" t="s">
        <v>284</v>
      </c>
      <c r="C67" s="152">
        <f t="shared" ref="C67" si="131">C269</f>
        <v>40488200</v>
      </c>
      <c r="D67" s="152">
        <f t="shared" ref="D67" si="132">D269</f>
        <v>36321499.989999995</v>
      </c>
      <c r="E67" s="152">
        <f>E269</f>
        <v>227400</v>
      </c>
      <c r="F67" s="154">
        <f t="shared" si="111"/>
        <v>89.708853419020841</v>
      </c>
    </row>
    <row r="68" spans="1:6" s="173" customFormat="1" ht="51" x14ac:dyDescent="0.2">
      <c r="A68" s="263"/>
      <c r="B68" s="147" t="s">
        <v>823</v>
      </c>
      <c r="C68" s="148">
        <f t="shared" ref="C68" si="133">C272</f>
        <v>0</v>
      </c>
      <c r="D68" s="148">
        <f t="shared" ref="D68" si="134">D272</f>
        <v>0</v>
      </c>
      <c r="E68" s="148">
        <f>E272</f>
        <v>48325300</v>
      </c>
      <c r="F68" s="162">
        <v>0</v>
      </c>
    </row>
    <row r="69" spans="1:6" s="169" customFormat="1" x14ac:dyDescent="0.2">
      <c r="A69" s="165"/>
      <c r="B69" s="166" t="s">
        <v>813</v>
      </c>
      <c r="C69" s="167">
        <f>C44+C46</f>
        <v>5.550384521484375E-4</v>
      </c>
      <c r="D69" s="167">
        <f t="shared" ref="D69:E69" si="135">D44+D46</f>
        <v>-0.38042663037776947</v>
      </c>
      <c r="E69" s="167">
        <f t="shared" si="135"/>
        <v>0</v>
      </c>
      <c r="F69" s="174">
        <v>0</v>
      </c>
    </row>
    <row r="70" spans="1:6" x14ac:dyDescent="0.2">
      <c r="C70" s="152"/>
      <c r="D70" s="152"/>
      <c r="E70" s="152"/>
      <c r="F70" s="162"/>
    </row>
    <row r="71" spans="1:6" s="205" customFormat="1" ht="47.25" customHeight="1" x14ac:dyDescent="0.2">
      <c r="A71" s="306" t="s">
        <v>879</v>
      </c>
      <c r="B71" s="306"/>
      <c r="C71" s="306"/>
      <c r="D71" s="306"/>
      <c r="E71" s="306"/>
      <c r="F71" s="306"/>
    </row>
    <row r="72" spans="1:6" s="176" customFormat="1" x14ac:dyDescent="0.4">
      <c r="A72" s="177"/>
      <c r="B72" s="178"/>
      <c r="C72" s="179"/>
      <c r="D72" s="179"/>
      <c r="E72" s="179"/>
      <c r="F72" s="162"/>
    </row>
    <row r="73" spans="1:6" ht="127.5" x14ac:dyDescent="0.2">
      <c r="A73" s="180" t="s">
        <v>0</v>
      </c>
      <c r="B73" s="180" t="s">
        <v>1</v>
      </c>
      <c r="C73" s="157" t="s">
        <v>1032</v>
      </c>
      <c r="D73" s="157" t="s">
        <v>1033</v>
      </c>
      <c r="E73" s="157" t="s">
        <v>866</v>
      </c>
      <c r="F73" s="157" t="s">
        <v>1034</v>
      </c>
    </row>
    <row r="74" spans="1:6" x14ac:dyDescent="0.2">
      <c r="A74" s="155">
        <v>1</v>
      </c>
      <c r="B74" s="156">
        <v>2</v>
      </c>
      <c r="C74" s="159">
        <v>3</v>
      </c>
      <c r="D74" s="159">
        <v>4</v>
      </c>
      <c r="E74" s="159">
        <v>5</v>
      </c>
      <c r="F74" s="159" t="s">
        <v>1035</v>
      </c>
    </row>
    <row r="75" spans="1:6" s="176" customFormat="1" x14ac:dyDescent="0.4">
      <c r="A75" s="181" t="s">
        <v>561</v>
      </c>
      <c r="B75" s="182"/>
      <c r="C75" s="179">
        <f>C76+C88+C111+C108</f>
        <v>4728405000</v>
      </c>
      <c r="D75" s="179">
        <f>D76+D88+D111+D108</f>
        <v>5086072500</v>
      </c>
      <c r="E75" s="179">
        <f>E76+E88+E111+E108</f>
        <v>202647600</v>
      </c>
      <c r="F75" s="183">
        <f t="shared" ref="F75:F104" si="136">D75/C75*100</f>
        <v>107.56423149032284</v>
      </c>
    </row>
    <row r="76" spans="1:6" s="176" customFormat="1" x14ac:dyDescent="0.4">
      <c r="A76" s="181">
        <v>710000</v>
      </c>
      <c r="B76" s="184" t="s">
        <v>2</v>
      </c>
      <c r="C76" s="179">
        <f>C77+C80+C82+C84+C86</f>
        <v>4402648200</v>
      </c>
      <c r="D76" s="179">
        <f t="shared" ref="D76:E76" si="137">D77+D80+D82+D84+D86</f>
        <v>4731414100</v>
      </c>
      <c r="E76" s="179">
        <f t="shared" si="137"/>
        <v>163700000</v>
      </c>
      <c r="F76" s="183">
        <f t="shared" si="136"/>
        <v>107.4674578813724</v>
      </c>
    </row>
    <row r="77" spans="1:6" s="176" customFormat="1" x14ac:dyDescent="0.4">
      <c r="A77" s="185">
        <v>711000</v>
      </c>
      <c r="B77" s="185" t="s">
        <v>3</v>
      </c>
      <c r="C77" s="186">
        <f t="shared" ref="C77" si="138">SUM(C78:C79)</f>
        <v>769666800</v>
      </c>
      <c r="D77" s="186">
        <f>SUM(D78:D79)</f>
        <v>840261600</v>
      </c>
      <c r="E77" s="186">
        <f t="shared" ref="E77" si="139">SUM(E78:E79)</f>
        <v>0</v>
      </c>
      <c r="F77" s="187">
        <f t="shared" si="136"/>
        <v>109.17212487273713</v>
      </c>
    </row>
    <row r="78" spans="1:6" s="176" customFormat="1" x14ac:dyDescent="0.4">
      <c r="A78" s="188">
        <v>711100</v>
      </c>
      <c r="B78" s="189" t="s">
        <v>4</v>
      </c>
      <c r="C78" s="190">
        <v>318827300</v>
      </c>
      <c r="D78" s="190">
        <v>348528600</v>
      </c>
      <c r="E78" s="190">
        <v>0</v>
      </c>
      <c r="F78" s="191">
        <f t="shared" si="136"/>
        <v>109.31579573016489</v>
      </c>
    </row>
    <row r="79" spans="1:6" s="176" customFormat="1" x14ac:dyDescent="0.4">
      <c r="A79" s="188">
        <v>711200</v>
      </c>
      <c r="B79" s="192" t="s">
        <v>5</v>
      </c>
      <c r="C79" s="190">
        <v>450839500</v>
      </c>
      <c r="D79" s="190">
        <v>491733000</v>
      </c>
      <c r="E79" s="190">
        <v>0</v>
      </c>
      <c r="F79" s="191">
        <f t="shared" si="136"/>
        <v>109.07052288009369</v>
      </c>
    </row>
    <row r="80" spans="1:6" s="197" customFormat="1" ht="27" customHeight="1" x14ac:dyDescent="0.35">
      <c r="A80" s="193">
        <v>712000</v>
      </c>
      <c r="B80" s="194" t="s">
        <v>6</v>
      </c>
      <c r="C80" s="195">
        <f t="shared" ref="C80:E80" si="140">C81</f>
        <v>1524113300</v>
      </c>
      <c r="D80" s="195">
        <f>D81</f>
        <v>1646515000</v>
      </c>
      <c r="E80" s="195">
        <f t="shared" si="140"/>
        <v>0</v>
      </c>
      <c r="F80" s="196">
        <f t="shared" si="136"/>
        <v>108.03101055544886</v>
      </c>
    </row>
    <row r="81" spans="1:6" s="176" customFormat="1" x14ac:dyDescent="0.4">
      <c r="A81" s="188">
        <v>712100</v>
      </c>
      <c r="B81" s="192" t="s">
        <v>6</v>
      </c>
      <c r="C81" s="190">
        <v>1524113300</v>
      </c>
      <c r="D81" s="190">
        <v>1646515000</v>
      </c>
      <c r="E81" s="190">
        <v>0</v>
      </c>
      <c r="F81" s="191">
        <f t="shared" si="136"/>
        <v>108.03101055544886</v>
      </c>
    </row>
    <row r="82" spans="1:6" s="176" customFormat="1" x14ac:dyDescent="0.4">
      <c r="A82" s="193" t="s">
        <v>7</v>
      </c>
      <c r="B82" s="194" t="s">
        <v>8</v>
      </c>
      <c r="C82" s="186">
        <f t="shared" ref="C82:E82" si="141">SUM(C83:C83)</f>
        <v>20339900</v>
      </c>
      <c r="D82" s="186">
        <f>SUM(D83:D83)</f>
        <v>21208900</v>
      </c>
      <c r="E82" s="186">
        <f t="shared" si="141"/>
        <v>0</v>
      </c>
      <c r="F82" s="187">
        <f t="shared" si="136"/>
        <v>104.27239071971839</v>
      </c>
    </row>
    <row r="83" spans="1:6" s="176" customFormat="1" x14ac:dyDescent="0.4">
      <c r="A83" s="188">
        <v>714100</v>
      </c>
      <c r="B83" s="192" t="s">
        <v>8</v>
      </c>
      <c r="C83" s="190">
        <v>20339900</v>
      </c>
      <c r="D83" s="190">
        <v>21208900</v>
      </c>
      <c r="E83" s="190">
        <v>0</v>
      </c>
      <c r="F83" s="191">
        <f t="shared" si="136"/>
        <v>104.27239071971839</v>
      </c>
    </row>
    <row r="84" spans="1:6" s="176" customFormat="1" x14ac:dyDescent="0.4">
      <c r="A84" s="193">
        <v>715000</v>
      </c>
      <c r="B84" s="185" t="s">
        <v>9</v>
      </c>
      <c r="C84" s="186">
        <f t="shared" ref="C84:E84" si="142">SUM(C85)</f>
        <v>222900</v>
      </c>
      <c r="D84" s="186">
        <f>SUM(D85)</f>
        <v>40000</v>
      </c>
      <c r="E84" s="186">
        <f t="shared" si="142"/>
        <v>0</v>
      </c>
      <c r="F84" s="187">
        <f t="shared" si="136"/>
        <v>17.945266935845673</v>
      </c>
    </row>
    <row r="85" spans="1:6" s="176" customFormat="1" x14ac:dyDescent="0.4">
      <c r="A85" s="188">
        <v>715100</v>
      </c>
      <c r="B85" s="192" t="s">
        <v>562</v>
      </c>
      <c r="C85" s="190">
        <v>222900</v>
      </c>
      <c r="D85" s="190">
        <v>40000</v>
      </c>
      <c r="E85" s="190">
        <v>0</v>
      </c>
      <c r="F85" s="191">
        <f t="shared" si="136"/>
        <v>17.945266935845673</v>
      </c>
    </row>
    <row r="86" spans="1:6" s="176" customFormat="1" x14ac:dyDescent="0.4">
      <c r="A86" s="193">
        <v>717000</v>
      </c>
      <c r="B86" s="185" t="s">
        <v>10</v>
      </c>
      <c r="C86" s="186">
        <f t="shared" ref="C86:E86" si="143">SUM(C87)</f>
        <v>2088305300</v>
      </c>
      <c r="D86" s="186">
        <f>SUM(D87)</f>
        <v>2223388600</v>
      </c>
      <c r="E86" s="186">
        <f t="shared" si="143"/>
        <v>163700000</v>
      </c>
      <c r="F86" s="187">
        <f t="shared" si="136"/>
        <v>106.46856089480785</v>
      </c>
    </row>
    <row r="87" spans="1:6" s="176" customFormat="1" x14ac:dyDescent="0.4">
      <c r="A87" s="188">
        <v>717100</v>
      </c>
      <c r="B87" s="189" t="s">
        <v>563</v>
      </c>
      <c r="C87" s="190">
        <v>2088305300</v>
      </c>
      <c r="D87" s="190">
        <v>2223388600</v>
      </c>
      <c r="E87" s="190">
        <v>163700000</v>
      </c>
      <c r="F87" s="191">
        <f t="shared" si="136"/>
        <v>106.46856089480785</v>
      </c>
    </row>
    <row r="88" spans="1:6" s="175" customFormat="1" ht="25.5" x14ac:dyDescent="0.35">
      <c r="A88" s="198">
        <v>720000</v>
      </c>
      <c r="B88" s="184" t="s">
        <v>12</v>
      </c>
      <c r="C88" s="199">
        <f t="shared" ref="C88" si="144">C89+C96+C101+C103+C106</f>
        <v>319186800</v>
      </c>
      <c r="D88" s="199">
        <f>D89+D96+D101+D103+D106</f>
        <v>354358400</v>
      </c>
      <c r="E88" s="199">
        <f t="shared" ref="E88" si="145">E89+E96+E101+E103+E106</f>
        <v>34261000</v>
      </c>
      <c r="F88" s="200">
        <f t="shared" si="136"/>
        <v>111.01912735739698</v>
      </c>
    </row>
    <row r="89" spans="1:6" s="176" customFormat="1" ht="51" x14ac:dyDescent="0.4">
      <c r="A89" s="193">
        <v>721000</v>
      </c>
      <c r="B89" s="194" t="s">
        <v>538</v>
      </c>
      <c r="C89" s="195">
        <f t="shared" ref="C89" si="146">SUM(C90:C95)</f>
        <v>37625100</v>
      </c>
      <c r="D89" s="195">
        <f>SUM(D90:D95)</f>
        <v>57638700</v>
      </c>
      <c r="E89" s="195">
        <f t="shared" ref="E89" si="147">SUM(E90:E95)</f>
        <v>543800</v>
      </c>
      <c r="F89" s="196">
        <f t="shared" si="136"/>
        <v>153.1921509843163</v>
      </c>
    </row>
    <row r="90" spans="1:6" s="176" customFormat="1" x14ac:dyDescent="0.4">
      <c r="A90" s="188">
        <v>721100</v>
      </c>
      <c r="B90" s="192" t="s">
        <v>13</v>
      </c>
      <c r="C90" s="190">
        <v>14640000</v>
      </c>
      <c r="D90" s="190">
        <v>35000000</v>
      </c>
      <c r="E90" s="190">
        <v>0</v>
      </c>
      <c r="F90" s="191">
        <f t="shared" si="136"/>
        <v>239.0710382513661</v>
      </c>
    </row>
    <row r="91" spans="1:6" s="176" customFormat="1" x14ac:dyDescent="0.4">
      <c r="A91" s="188">
        <v>721200</v>
      </c>
      <c r="B91" s="192" t="s">
        <v>14</v>
      </c>
      <c r="C91" s="190">
        <v>844400</v>
      </c>
      <c r="D91" s="190">
        <v>900000</v>
      </c>
      <c r="E91" s="190">
        <v>543800</v>
      </c>
      <c r="F91" s="191">
        <f t="shared" si="136"/>
        <v>106.58455708195169</v>
      </c>
    </row>
    <row r="92" spans="1:6" s="176" customFormat="1" x14ac:dyDescent="0.4">
      <c r="A92" s="188">
        <v>721300</v>
      </c>
      <c r="B92" s="192" t="s">
        <v>15</v>
      </c>
      <c r="C92" s="190">
        <v>52800</v>
      </c>
      <c r="D92" s="190">
        <v>50000</v>
      </c>
      <c r="E92" s="190">
        <v>0</v>
      </c>
      <c r="F92" s="191">
        <f t="shared" si="136"/>
        <v>94.696969696969703</v>
      </c>
    </row>
    <row r="93" spans="1:6" s="176" customFormat="1" hidden="1" x14ac:dyDescent="0.4">
      <c r="A93" s="188">
        <v>721400</v>
      </c>
      <c r="B93" s="192" t="s">
        <v>564</v>
      </c>
      <c r="C93" s="190">
        <v>15600</v>
      </c>
      <c r="D93" s="190">
        <v>15000</v>
      </c>
      <c r="E93" s="190">
        <v>0</v>
      </c>
      <c r="F93" s="191">
        <f t="shared" si="136"/>
        <v>96.15384615384616</v>
      </c>
    </row>
    <row r="94" spans="1:6" s="176" customFormat="1" x14ac:dyDescent="0.4">
      <c r="A94" s="188">
        <v>721500</v>
      </c>
      <c r="B94" s="192" t="s">
        <v>16</v>
      </c>
      <c r="C94" s="190">
        <v>22044500</v>
      </c>
      <c r="D94" s="190">
        <v>21643700</v>
      </c>
      <c r="E94" s="190">
        <v>0</v>
      </c>
      <c r="F94" s="191">
        <f t="shared" si="136"/>
        <v>98.181859420717188</v>
      </c>
    </row>
    <row r="95" spans="1:6" s="176" customFormat="1" ht="52.5" x14ac:dyDescent="0.4">
      <c r="A95" s="188">
        <v>721600</v>
      </c>
      <c r="B95" s="192" t="s">
        <v>565</v>
      </c>
      <c r="C95" s="190">
        <v>27800</v>
      </c>
      <c r="D95" s="190">
        <v>30000</v>
      </c>
      <c r="E95" s="190">
        <v>0</v>
      </c>
      <c r="F95" s="191">
        <f t="shared" si="136"/>
        <v>107.91366906474819</v>
      </c>
    </row>
    <row r="96" spans="1:6" s="176" customFormat="1" x14ac:dyDescent="0.4">
      <c r="A96" s="193">
        <v>722000</v>
      </c>
      <c r="B96" s="194" t="s">
        <v>539</v>
      </c>
      <c r="C96" s="195">
        <f t="shared" ref="C96" si="148">SUM(C97:C100)</f>
        <v>239532100</v>
      </c>
      <c r="D96" s="195">
        <f>SUM(D97:D100)</f>
        <v>252971700</v>
      </c>
      <c r="E96" s="195">
        <f t="shared" ref="E96" si="149">SUM(E97:E100)</f>
        <v>32888500</v>
      </c>
      <c r="F96" s="196">
        <f t="shared" si="136"/>
        <v>105.61077200091344</v>
      </c>
    </row>
    <row r="97" spans="1:6" s="176" customFormat="1" x14ac:dyDescent="0.4">
      <c r="A97" s="201">
        <v>722100</v>
      </c>
      <c r="B97" s="192" t="s">
        <v>17</v>
      </c>
      <c r="C97" s="202">
        <v>13955800</v>
      </c>
      <c r="D97" s="202">
        <v>14346400</v>
      </c>
      <c r="E97" s="202">
        <v>0</v>
      </c>
      <c r="F97" s="203">
        <f t="shared" si="136"/>
        <v>102.79883632611531</v>
      </c>
    </row>
    <row r="98" spans="1:6" s="176" customFormat="1" x14ac:dyDescent="0.4">
      <c r="A98" s="201">
        <v>722200</v>
      </c>
      <c r="B98" s="192" t="s">
        <v>18</v>
      </c>
      <c r="C98" s="202">
        <v>14972800</v>
      </c>
      <c r="D98" s="202">
        <v>15410000</v>
      </c>
      <c r="E98" s="202">
        <v>0</v>
      </c>
      <c r="F98" s="203">
        <f t="shared" si="136"/>
        <v>102.91996153024149</v>
      </c>
    </row>
    <row r="99" spans="1:6" s="176" customFormat="1" x14ac:dyDescent="0.4">
      <c r="A99" s="201">
        <v>722400</v>
      </c>
      <c r="B99" s="192" t="s">
        <v>24</v>
      </c>
      <c r="C99" s="202">
        <v>177133500</v>
      </c>
      <c r="D99" s="202">
        <v>188683100</v>
      </c>
      <c r="E99" s="202">
        <v>4400000</v>
      </c>
      <c r="F99" s="203">
        <f t="shared" si="136"/>
        <v>106.52027990188191</v>
      </c>
    </row>
    <row r="100" spans="1:6" s="176" customFormat="1" x14ac:dyDescent="0.4">
      <c r="A100" s="201">
        <v>722500</v>
      </c>
      <c r="B100" s="192" t="s">
        <v>19</v>
      </c>
      <c r="C100" s="202">
        <v>33470000</v>
      </c>
      <c r="D100" s="202">
        <v>34532200</v>
      </c>
      <c r="E100" s="202">
        <v>28488500</v>
      </c>
      <c r="F100" s="203">
        <f t="shared" si="136"/>
        <v>103.17358828801912</v>
      </c>
    </row>
    <row r="101" spans="1:6" s="176" customFormat="1" x14ac:dyDescent="0.4">
      <c r="A101" s="193" t="s">
        <v>566</v>
      </c>
      <c r="B101" s="194" t="s">
        <v>20</v>
      </c>
      <c r="C101" s="186">
        <f t="shared" ref="C101:E101" si="150">SUM(C102)</f>
        <v>35888700</v>
      </c>
      <c r="D101" s="186">
        <f>SUM(D102)</f>
        <v>36386100</v>
      </c>
      <c r="E101" s="186">
        <f t="shared" si="150"/>
        <v>60000</v>
      </c>
      <c r="F101" s="187">
        <f t="shared" si="136"/>
        <v>101.38595156692776</v>
      </c>
    </row>
    <row r="102" spans="1:6" s="176" customFormat="1" x14ac:dyDescent="0.4">
      <c r="A102" s="201">
        <v>723100</v>
      </c>
      <c r="B102" s="192" t="s">
        <v>20</v>
      </c>
      <c r="C102" s="202">
        <v>35888700</v>
      </c>
      <c r="D102" s="202">
        <v>36386100</v>
      </c>
      <c r="E102" s="202">
        <v>60000</v>
      </c>
      <c r="F102" s="203">
        <f t="shared" si="136"/>
        <v>101.38595156692776</v>
      </c>
    </row>
    <row r="103" spans="1:6" s="197" customFormat="1" ht="51" x14ac:dyDescent="0.35">
      <c r="A103" s="193">
        <v>728000</v>
      </c>
      <c r="B103" s="194" t="s">
        <v>540</v>
      </c>
      <c r="C103" s="186">
        <f t="shared" ref="C103" si="151">C104+C105</f>
        <v>2761800</v>
      </c>
      <c r="D103" s="186">
        <f>D104+D105</f>
        <v>3848000</v>
      </c>
      <c r="E103" s="186">
        <f t="shared" ref="E103" si="152">E104+E105</f>
        <v>566700</v>
      </c>
      <c r="F103" s="187">
        <f t="shared" si="136"/>
        <v>139.32942284017668</v>
      </c>
    </row>
    <row r="104" spans="1:6" s="176" customFormat="1" ht="52.5" x14ac:dyDescent="0.4">
      <c r="A104" s="201">
        <v>728100</v>
      </c>
      <c r="B104" s="192" t="s">
        <v>21</v>
      </c>
      <c r="C104" s="202">
        <v>2761800</v>
      </c>
      <c r="D104" s="202">
        <v>3848000</v>
      </c>
      <c r="E104" s="202">
        <v>0</v>
      </c>
      <c r="F104" s="203">
        <f t="shared" si="136"/>
        <v>139.32942284017668</v>
      </c>
    </row>
    <row r="105" spans="1:6" s="176" customFormat="1" ht="52.5" x14ac:dyDescent="0.4">
      <c r="A105" s="201">
        <v>728200</v>
      </c>
      <c r="B105" s="192" t="s">
        <v>801</v>
      </c>
      <c r="C105" s="202">
        <v>0</v>
      </c>
      <c r="D105" s="202">
        <v>0</v>
      </c>
      <c r="E105" s="202">
        <v>566700</v>
      </c>
      <c r="F105" s="203">
        <v>0</v>
      </c>
    </row>
    <row r="106" spans="1:6" s="205" customFormat="1" x14ac:dyDescent="0.2">
      <c r="A106" s="204">
        <v>729000</v>
      </c>
      <c r="B106" s="194" t="s">
        <v>22</v>
      </c>
      <c r="C106" s="186">
        <f t="shared" ref="C106:E106" si="153">SUM(C107)</f>
        <v>3379100</v>
      </c>
      <c r="D106" s="186">
        <f>SUM(D107)</f>
        <v>3513900</v>
      </c>
      <c r="E106" s="186">
        <f t="shared" si="153"/>
        <v>202000</v>
      </c>
      <c r="F106" s="187">
        <f>D106/C106*100</f>
        <v>103.98922790092035</v>
      </c>
    </row>
    <row r="107" spans="1:6" s="176" customFormat="1" x14ac:dyDescent="0.4">
      <c r="A107" s="201">
        <v>729100</v>
      </c>
      <c r="B107" s="192" t="s">
        <v>22</v>
      </c>
      <c r="C107" s="202">
        <v>3379100</v>
      </c>
      <c r="D107" s="202">
        <v>3513900</v>
      </c>
      <c r="E107" s="202">
        <v>202000</v>
      </c>
      <c r="F107" s="203">
        <f>D107/C107*100</f>
        <v>103.98922790092035</v>
      </c>
    </row>
    <row r="108" spans="1:6" s="175" customFormat="1" ht="25.5" x14ac:dyDescent="0.35">
      <c r="A108" s="198">
        <v>730000</v>
      </c>
      <c r="B108" s="184" t="s">
        <v>783</v>
      </c>
      <c r="C108" s="179">
        <f t="shared" ref="C108:E109" si="154">C109</f>
        <v>700</v>
      </c>
      <c r="D108" s="179">
        <f>D109</f>
        <v>0</v>
      </c>
      <c r="E108" s="179">
        <f t="shared" si="154"/>
        <v>0</v>
      </c>
      <c r="F108" s="183">
        <f>D108/C108*100</f>
        <v>0</v>
      </c>
    </row>
    <row r="109" spans="1:6" s="197" customFormat="1" ht="25.5" x14ac:dyDescent="0.35">
      <c r="A109" s="206">
        <v>731000</v>
      </c>
      <c r="B109" s="194" t="s">
        <v>118</v>
      </c>
      <c r="C109" s="186">
        <f>C110</f>
        <v>700</v>
      </c>
      <c r="D109" s="186">
        <f t="shared" ref="D109" si="155">D110</f>
        <v>0</v>
      </c>
      <c r="E109" s="186">
        <f t="shared" si="154"/>
        <v>0</v>
      </c>
      <c r="F109" s="187">
        <f>D109/C109*100</f>
        <v>0</v>
      </c>
    </row>
    <row r="110" spans="1:6" s="176" customFormat="1" x14ac:dyDescent="0.4">
      <c r="A110" s="201">
        <v>731200</v>
      </c>
      <c r="B110" s="192" t="s">
        <v>782</v>
      </c>
      <c r="C110" s="202">
        <v>700</v>
      </c>
      <c r="D110" s="202">
        <v>0</v>
      </c>
      <c r="E110" s="202">
        <v>0</v>
      </c>
      <c r="F110" s="203">
        <f>D110/C110*100</f>
        <v>0</v>
      </c>
    </row>
    <row r="111" spans="1:6" s="176" customFormat="1" ht="51" x14ac:dyDescent="0.4">
      <c r="A111" s="198">
        <v>780000</v>
      </c>
      <c r="B111" s="184" t="s">
        <v>567</v>
      </c>
      <c r="C111" s="179">
        <f>C112+C116</f>
        <v>6569300</v>
      </c>
      <c r="D111" s="179">
        <f>D112+D116</f>
        <v>300000</v>
      </c>
      <c r="E111" s="179">
        <f>E112+E116</f>
        <v>4686600</v>
      </c>
      <c r="F111" s="183"/>
    </row>
    <row r="112" spans="1:6" s="197" customFormat="1" ht="25.5" x14ac:dyDescent="0.35">
      <c r="A112" s="193">
        <v>787000</v>
      </c>
      <c r="B112" s="194" t="s">
        <v>25</v>
      </c>
      <c r="C112" s="186">
        <f>SUM(C113:C115)</f>
        <v>800000</v>
      </c>
      <c r="D112" s="186">
        <f>SUM(D113:D115)</f>
        <v>200000</v>
      </c>
      <c r="E112" s="186">
        <f>SUM(E113:E115)</f>
        <v>772000</v>
      </c>
      <c r="F112" s="187">
        <f>D112/C112*100</f>
        <v>25</v>
      </c>
    </row>
    <row r="113" spans="1:6" s="176" customFormat="1" x14ac:dyDescent="0.4">
      <c r="A113" s="201">
        <v>787300</v>
      </c>
      <c r="B113" s="192" t="s">
        <v>26</v>
      </c>
      <c r="C113" s="202">
        <v>500000</v>
      </c>
      <c r="D113" s="202">
        <v>200000</v>
      </c>
      <c r="E113" s="202">
        <v>716000</v>
      </c>
      <c r="F113" s="203">
        <f>D113/C113*100</f>
        <v>40</v>
      </c>
    </row>
    <row r="114" spans="1:6" s="176" customFormat="1" x14ac:dyDescent="0.4">
      <c r="A114" s="201">
        <v>787400</v>
      </c>
      <c r="B114" s="192" t="s">
        <v>27</v>
      </c>
      <c r="C114" s="202">
        <v>300000</v>
      </c>
      <c r="D114" s="202">
        <v>0</v>
      </c>
      <c r="E114" s="202">
        <v>0</v>
      </c>
      <c r="F114" s="203">
        <f>D114/C114*100</f>
        <v>0</v>
      </c>
    </row>
    <row r="115" spans="1:6" s="176" customFormat="1" x14ac:dyDescent="0.4">
      <c r="A115" s="201">
        <v>787900</v>
      </c>
      <c r="B115" s="192" t="s">
        <v>28</v>
      </c>
      <c r="C115" s="202">
        <v>0</v>
      </c>
      <c r="D115" s="202">
        <v>0</v>
      </c>
      <c r="E115" s="202">
        <v>56000</v>
      </c>
      <c r="F115" s="203">
        <v>0</v>
      </c>
    </row>
    <row r="116" spans="1:6" s="176" customFormat="1" x14ac:dyDescent="0.4">
      <c r="A116" s="193">
        <v>788000</v>
      </c>
      <c r="B116" s="194" t="s">
        <v>29</v>
      </c>
      <c r="C116" s="179">
        <f t="shared" ref="C116:E116" si="156">C117</f>
        <v>5769300</v>
      </c>
      <c r="D116" s="179">
        <f>D117</f>
        <v>100000</v>
      </c>
      <c r="E116" s="179">
        <f t="shared" si="156"/>
        <v>3914600</v>
      </c>
      <c r="F116" s="183"/>
    </row>
    <row r="117" spans="1:6" s="176" customFormat="1" x14ac:dyDescent="0.4">
      <c r="A117" s="201">
        <v>788100</v>
      </c>
      <c r="B117" s="192" t="s">
        <v>29</v>
      </c>
      <c r="C117" s="202">
        <v>5769300</v>
      </c>
      <c r="D117" s="202">
        <v>100000</v>
      </c>
      <c r="E117" s="202">
        <v>3914600</v>
      </c>
      <c r="F117" s="203"/>
    </row>
    <row r="118" spans="1:6" s="176" customFormat="1" x14ac:dyDescent="0.4">
      <c r="A118" s="193"/>
      <c r="B118" s="192"/>
      <c r="C118" s="195"/>
      <c r="D118" s="195"/>
      <c r="E118" s="195"/>
      <c r="F118" s="196"/>
    </row>
    <row r="119" spans="1:6" s="176" customFormat="1" x14ac:dyDescent="0.4">
      <c r="A119" s="198" t="s">
        <v>30</v>
      </c>
      <c r="B119" s="192"/>
      <c r="C119" s="199">
        <f t="shared" ref="C119" si="157">C120+C129</f>
        <v>44561600</v>
      </c>
      <c r="D119" s="199">
        <f>D120+D129</f>
        <v>0</v>
      </c>
      <c r="E119" s="199">
        <f t="shared" ref="E119" si="158">E120+E129</f>
        <v>6739100</v>
      </c>
      <c r="F119" s="200">
        <f>D119/C119*100</f>
        <v>0</v>
      </c>
    </row>
    <row r="120" spans="1:6" s="176" customFormat="1" x14ac:dyDescent="0.4">
      <c r="A120" s="198">
        <v>810000</v>
      </c>
      <c r="B120" s="178" t="s">
        <v>568</v>
      </c>
      <c r="C120" s="199">
        <f t="shared" ref="C120" si="159">C121+C125+C127</f>
        <v>44439800</v>
      </c>
      <c r="D120" s="199">
        <f>D121+D125+D127</f>
        <v>0</v>
      </c>
      <c r="E120" s="199">
        <f t="shared" ref="E120" si="160">E121+E125+E127</f>
        <v>6204100</v>
      </c>
      <c r="F120" s="200">
        <f>D120/C120*100</f>
        <v>0</v>
      </c>
    </row>
    <row r="121" spans="1:6" s="176" customFormat="1" x14ac:dyDescent="0.4">
      <c r="A121" s="193">
        <v>811000</v>
      </c>
      <c r="B121" s="194" t="s">
        <v>31</v>
      </c>
      <c r="C121" s="195">
        <f t="shared" ref="C121" si="161">SUM(C122:C124)</f>
        <v>0</v>
      </c>
      <c r="D121" s="195">
        <f>SUM(D122:D124)</f>
        <v>0</v>
      </c>
      <c r="E121" s="195">
        <f t="shared" ref="E121" si="162">SUM(E122:E124)</f>
        <v>866000</v>
      </c>
      <c r="F121" s="196">
        <v>0</v>
      </c>
    </row>
    <row r="122" spans="1:6" s="176" customFormat="1" x14ac:dyDescent="0.4">
      <c r="A122" s="188">
        <v>811100</v>
      </c>
      <c r="B122" s="192" t="s">
        <v>32</v>
      </c>
      <c r="C122" s="190">
        <v>0</v>
      </c>
      <c r="D122" s="190">
        <v>0</v>
      </c>
      <c r="E122" s="190">
        <v>0</v>
      </c>
      <c r="F122" s="191">
        <v>0</v>
      </c>
    </row>
    <row r="123" spans="1:6" s="176" customFormat="1" x14ac:dyDescent="0.4">
      <c r="A123" s="188">
        <v>811200</v>
      </c>
      <c r="B123" s="192" t="s">
        <v>33</v>
      </c>
      <c r="C123" s="190">
        <v>0</v>
      </c>
      <c r="D123" s="190">
        <v>0</v>
      </c>
      <c r="E123" s="190">
        <v>830000</v>
      </c>
      <c r="F123" s="191">
        <v>0</v>
      </c>
    </row>
    <row r="124" spans="1:6" s="176" customFormat="1" x14ac:dyDescent="0.4">
      <c r="A124" s="188">
        <v>811400</v>
      </c>
      <c r="B124" s="192" t="s">
        <v>853</v>
      </c>
      <c r="C124" s="190">
        <v>0</v>
      </c>
      <c r="D124" s="190">
        <v>0</v>
      </c>
      <c r="E124" s="190">
        <v>36000</v>
      </c>
      <c r="F124" s="191">
        <v>0</v>
      </c>
    </row>
    <row r="125" spans="1:6" s="197" customFormat="1" ht="25.5" x14ac:dyDescent="0.35">
      <c r="A125" s="193">
        <v>813000</v>
      </c>
      <c r="B125" s="194" t="s">
        <v>786</v>
      </c>
      <c r="C125" s="195">
        <f t="shared" ref="C125:E125" si="163">C126</f>
        <v>42859800</v>
      </c>
      <c r="D125" s="195">
        <f>D126</f>
        <v>0</v>
      </c>
      <c r="E125" s="195">
        <f t="shared" si="163"/>
        <v>0</v>
      </c>
      <c r="F125" s="196">
        <f t="shared" ref="F125:F133" si="164">D125/C125*100</f>
        <v>0</v>
      </c>
    </row>
    <row r="126" spans="1:6" s="176" customFormat="1" x14ac:dyDescent="0.4">
      <c r="A126" s="188">
        <v>813100</v>
      </c>
      <c r="B126" s="192" t="s">
        <v>784</v>
      </c>
      <c r="C126" s="190">
        <v>42859800</v>
      </c>
      <c r="D126" s="190">
        <v>0</v>
      </c>
      <c r="E126" s="190">
        <v>0</v>
      </c>
      <c r="F126" s="191">
        <f t="shared" si="164"/>
        <v>0</v>
      </c>
    </row>
    <row r="127" spans="1:6" s="197" customFormat="1" ht="51" x14ac:dyDescent="0.35">
      <c r="A127" s="193">
        <v>816000</v>
      </c>
      <c r="B127" s="194" t="s">
        <v>785</v>
      </c>
      <c r="C127" s="195">
        <f t="shared" ref="C127:E127" si="165">C128</f>
        <v>1580000</v>
      </c>
      <c r="D127" s="195">
        <f>D128</f>
        <v>0</v>
      </c>
      <c r="E127" s="195">
        <f t="shared" si="165"/>
        <v>5338100</v>
      </c>
      <c r="F127" s="196">
        <f t="shared" si="164"/>
        <v>0</v>
      </c>
    </row>
    <row r="128" spans="1:6" s="176" customFormat="1" ht="52.5" x14ac:dyDescent="0.4">
      <c r="A128" s="188">
        <v>816100</v>
      </c>
      <c r="B128" s="192" t="s">
        <v>785</v>
      </c>
      <c r="C128" s="190">
        <v>1580000</v>
      </c>
      <c r="D128" s="190">
        <v>0</v>
      </c>
      <c r="E128" s="190">
        <v>5338100</v>
      </c>
      <c r="F128" s="191">
        <f t="shared" si="164"/>
        <v>0</v>
      </c>
    </row>
    <row r="129" spans="1:6" s="197" customFormat="1" ht="76.5" x14ac:dyDescent="0.35">
      <c r="A129" s="193">
        <v>880000</v>
      </c>
      <c r="B129" s="194" t="s">
        <v>793</v>
      </c>
      <c r="C129" s="195">
        <f t="shared" ref="C129:E129" si="166">C130</f>
        <v>121800</v>
      </c>
      <c r="D129" s="195">
        <f>D130</f>
        <v>0</v>
      </c>
      <c r="E129" s="195">
        <f t="shared" si="166"/>
        <v>535000</v>
      </c>
      <c r="F129" s="196">
        <f t="shared" si="164"/>
        <v>0</v>
      </c>
    </row>
    <row r="130" spans="1:6" s="197" customFormat="1" ht="51" x14ac:dyDescent="0.35">
      <c r="A130" s="193">
        <v>881000</v>
      </c>
      <c r="B130" s="194" t="s">
        <v>791</v>
      </c>
      <c r="C130" s="195">
        <f t="shared" ref="C130" si="167">C131+C132</f>
        <v>121800</v>
      </c>
      <c r="D130" s="195">
        <f>D131+D132</f>
        <v>0</v>
      </c>
      <c r="E130" s="195">
        <f t="shared" ref="E130" si="168">E131+E132</f>
        <v>535000</v>
      </c>
      <c r="F130" s="196">
        <f t="shared" si="164"/>
        <v>0</v>
      </c>
    </row>
    <row r="131" spans="1:6" s="176" customFormat="1" ht="52.5" x14ac:dyDescent="0.4">
      <c r="A131" s="188">
        <v>881100</v>
      </c>
      <c r="B131" s="192" t="s">
        <v>794</v>
      </c>
      <c r="C131" s="190">
        <v>9400</v>
      </c>
      <c r="D131" s="190">
        <v>0</v>
      </c>
      <c r="E131" s="190">
        <v>0</v>
      </c>
      <c r="F131" s="191">
        <f t="shared" si="164"/>
        <v>0</v>
      </c>
    </row>
    <row r="132" spans="1:6" s="176" customFormat="1" ht="52.5" x14ac:dyDescent="0.4">
      <c r="A132" s="188">
        <v>881200</v>
      </c>
      <c r="B132" s="192" t="s">
        <v>795</v>
      </c>
      <c r="C132" s="190">
        <v>112400</v>
      </c>
      <c r="D132" s="190">
        <v>0</v>
      </c>
      <c r="E132" s="190">
        <v>535000</v>
      </c>
      <c r="F132" s="191">
        <f t="shared" si="164"/>
        <v>0</v>
      </c>
    </row>
    <row r="133" spans="1:6" s="207" customFormat="1" ht="51" x14ac:dyDescent="0.35">
      <c r="A133" s="165"/>
      <c r="B133" s="166" t="s">
        <v>569</v>
      </c>
      <c r="C133" s="167">
        <f>C75+C119</f>
        <v>4772966600</v>
      </c>
      <c r="D133" s="167">
        <f>D75+D119</f>
        <v>5086072500</v>
      </c>
      <c r="E133" s="167">
        <f>E75+E119</f>
        <v>209386700</v>
      </c>
      <c r="F133" s="168">
        <f t="shared" si="164"/>
        <v>106.55998514634484</v>
      </c>
    </row>
    <row r="134" spans="1:6" ht="21" customHeight="1" x14ac:dyDescent="0.2">
      <c r="C134" s="152"/>
      <c r="D134" s="152"/>
      <c r="E134" s="152"/>
      <c r="F134" s="162"/>
    </row>
    <row r="135" spans="1:6" s="211" customFormat="1" ht="39" customHeight="1" x14ac:dyDescent="0.2">
      <c r="A135" s="307" t="s">
        <v>880</v>
      </c>
      <c r="B135" s="307"/>
      <c r="C135" s="307"/>
      <c r="D135" s="307"/>
      <c r="E135" s="307"/>
      <c r="F135" s="307"/>
    </row>
    <row r="136" spans="1:6" s="211" customFormat="1" x14ac:dyDescent="0.2">
      <c r="A136" s="208"/>
      <c r="B136" s="209"/>
      <c r="C136" s="210"/>
      <c r="D136" s="210"/>
      <c r="E136" s="210"/>
      <c r="F136" s="162"/>
    </row>
    <row r="137" spans="1:6" ht="127.5" x14ac:dyDescent="0.2">
      <c r="A137" s="180" t="s">
        <v>41</v>
      </c>
      <c r="B137" s="180" t="s">
        <v>1</v>
      </c>
      <c r="C137" s="157" t="s">
        <v>1032</v>
      </c>
      <c r="D137" s="157" t="s">
        <v>1033</v>
      </c>
      <c r="E137" s="157" t="s">
        <v>866</v>
      </c>
      <c r="F137" s="157" t="s">
        <v>1034</v>
      </c>
    </row>
    <row r="138" spans="1:6" x14ac:dyDescent="0.2">
      <c r="A138" s="155">
        <v>1</v>
      </c>
      <c r="B138" s="156">
        <v>2</v>
      </c>
      <c r="C138" s="159">
        <v>3</v>
      </c>
      <c r="D138" s="159">
        <v>4</v>
      </c>
      <c r="E138" s="159">
        <v>5</v>
      </c>
      <c r="F138" s="159" t="s">
        <v>1035</v>
      </c>
    </row>
    <row r="139" spans="1:6" s="214" customFormat="1" x14ac:dyDescent="0.2">
      <c r="A139" s="212" t="s">
        <v>570</v>
      </c>
      <c r="B139" s="213"/>
      <c r="C139" s="210">
        <f t="shared" ref="C139" si="169">C140+C180+C188</f>
        <v>4711829899.999445</v>
      </c>
      <c r="D139" s="210">
        <f t="shared" ref="D139" si="170">D140+D180+D188</f>
        <v>5017782900.3904266</v>
      </c>
      <c r="E139" s="210">
        <f t="shared" ref="E139" si="171">E140+E180+E188</f>
        <v>201422700</v>
      </c>
      <c r="F139" s="162">
        <f t="shared" ref="F139:F160" si="172">D139/C139*100</f>
        <v>106.49329468347358</v>
      </c>
    </row>
    <row r="140" spans="1:6" s="214" customFormat="1" x14ac:dyDescent="0.2">
      <c r="A140" s="215">
        <v>410000</v>
      </c>
      <c r="B140" s="213" t="s">
        <v>42</v>
      </c>
      <c r="C140" s="210">
        <f t="shared" ref="C140" si="173">C141+C146+C156+C163+C165+C168+C171+C173+C178</f>
        <v>4312691399.999445</v>
      </c>
      <c r="D140" s="210">
        <f t="shared" ref="D140" si="174">D141+D146+D156+D163+D165+D168+D171+D173+D178</f>
        <v>4543337900.3961115</v>
      </c>
      <c r="E140" s="210">
        <f t="shared" ref="E140" si="175">E141+E146+E156+E163+E165+E168+E171+E173+E178</f>
        <v>201239200</v>
      </c>
      <c r="F140" s="162">
        <f t="shared" si="172"/>
        <v>105.34808728481468</v>
      </c>
    </row>
    <row r="141" spans="1:6" s="214" customFormat="1" x14ac:dyDescent="0.2">
      <c r="A141" s="216">
        <v>411000</v>
      </c>
      <c r="B141" s="217" t="s">
        <v>43</v>
      </c>
      <c r="C141" s="218">
        <f t="shared" ref="C141" si="176">SUM(C142:C145)</f>
        <v>1155891699.999445</v>
      </c>
      <c r="D141" s="218">
        <f t="shared" ref="D141" si="177">SUM(D142:D145)</f>
        <v>1197396099.9961112</v>
      </c>
      <c r="E141" s="218">
        <f t="shared" ref="E141" si="178">SUM(E142:E145)</f>
        <v>10145700</v>
      </c>
      <c r="F141" s="162">
        <f t="shared" si="172"/>
        <v>103.59068241399139</v>
      </c>
    </row>
    <row r="142" spans="1:6" s="214" customFormat="1" x14ac:dyDescent="0.2">
      <c r="A142" s="219">
        <v>411100</v>
      </c>
      <c r="B142" s="220" t="s">
        <v>44</v>
      </c>
      <c r="C142" s="221">
        <v>1082774900.0000005</v>
      </c>
      <c r="D142" s="221">
        <v>1126484200</v>
      </c>
      <c r="E142" s="221">
        <v>5976300</v>
      </c>
      <c r="F142" s="154">
        <f t="shared" si="172"/>
        <v>104.03678548514557</v>
      </c>
    </row>
    <row r="143" spans="1:6" s="214" customFormat="1" ht="52.5" x14ac:dyDescent="0.2">
      <c r="A143" s="219">
        <v>411200</v>
      </c>
      <c r="B143" s="220" t="s">
        <v>45</v>
      </c>
      <c r="C143" s="221">
        <v>35987800</v>
      </c>
      <c r="D143" s="221">
        <v>36497400</v>
      </c>
      <c r="E143" s="221">
        <v>3510800</v>
      </c>
      <c r="F143" s="154">
        <f t="shared" si="172"/>
        <v>101.41603543423048</v>
      </c>
    </row>
    <row r="144" spans="1:6" s="214" customFormat="1" ht="52.5" x14ac:dyDescent="0.2">
      <c r="A144" s="219">
        <v>411300</v>
      </c>
      <c r="B144" s="220" t="s">
        <v>46</v>
      </c>
      <c r="C144" s="221">
        <v>24188499.999999996</v>
      </c>
      <c r="D144" s="221">
        <v>23205499.999999996</v>
      </c>
      <c r="E144" s="221">
        <v>119400</v>
      </c>
      <c r="F144" s="154">
        <f t="shared" si="172"/>
        <v>95.936085329805493</v>
      </c>
    </row>
    <row r="145" spans="1:6" s="214" customFormat="1" x14ac:dyDescent="0.2">
      <c r="A145" s="219">
        <v>411400</v>
      </c>
      <c r="B145" s="220" t="s">
        <v>47</v>
      </c>
      <c r="C145" s="221">
        <v>12940499.999444451</v>
      </c>
      <c r="D145" s="221">
        <v>11208999.99611111</v>
      </c>
      <c r="E145" s="221">
        <v>539200</v>
      </c>
      <c r="F145" s="154">
        <f t="shared" si="172"/>
        <v>86.619527812621797</v>
      </c>
    </row>
    <row r="146" spans="1:6" s="214" customFormat="1" x14ac:dyDescent="0.2">
      <c r="A146" s="216">
        <v>412000</v>
      </c>
      <c r="B146" s="222" t="s">
        <v>48</v>
      </c>
      <c r="C146" s="218">
        <f t="shared" ref="C146" si="179">SUM(C147:C155)</f>
        <v>214398200</v>
      </c>
      <c r="D146" s="218">
        <f t="shared" ref="D146" si="180">SUM(D147:D155)</f>
        <v>232311400</v>
      </c>
      <c r="E146" s="218">
        <f t="shared" ref="E146" si="181">SUM(E147:E155)</f>
        <v>26167300</v>
      </c>
      <c r="F146" s="162">
        <f t="shared" si="172"/>
        <v>108.35510745892456</v>
      </c>
    </row>
    <row r="147" spans="1:6" s="214" customFormat="1" x14ac:dyDescent="0.2">
      <c r="A147" s="219">
        <v>412100</v>
      </c>
      <c r="B147" s="220" t="s">
        <v>49</v>
      </c>
      <c r="C147" s="221">
        <v>2579800</v>
      </c>
      <c r="D147" s="221">
        <v>2575500</v>
      </c>
      <c r="E147" s="221">
        <v>348200</v>
      </c>
      <c r="F147" s="154">
        <f t="shared" si="172"/>
        <v>99.833320412435071</v>
      </c>
    </row>
    <row r="148" spans="1:6" s="214" customFormat="1" ht="52.5" x14ac:dyDescent="0.2">
      <c r="A148" s="219">
        <v>412200</v>
      </c>
      <c r="B148" s="220" t="s">
        <v>50</v>
      </c>
      <c r="C148" s="221">
        <v>37762900</v>
      </c>
      <c r="D148" s="221">
        <v>38889000</v>
      </c>
      <c r="E148" s="221">
        <v>5062800</v>
      </c>
      <c r="F148" s="154">
        <f t="shared" si="172"/>
        <v>102.98202733370583</v>
      </c>
    </row>
    <row r="149" spans="1:6" s="214" customFormat="1" x14ac:dyDescent="0.2">
      <c r="A149" s="219">
        <v>412300</v>
      </c>
      <c r="B149" s="220" t="s">
        <v>51</v>
      </c>
      <c r="C149" s="221">
        <v>13206700</v>
      </c>
      <c r="D149" s="221">
        <v>13367300</v>
      </c>
      <c r="E149" s="221">
        <v>1176400</v>
      </c>
      <c r="F149" s="154">
        <f t="shared" si="172"/>
        <v>101.21604942945626</v>
      </c>
    </row>
    <row r="150" spans="1:6" s="214" customFormat="1" x14ac:dyDescent="0.2">
      <c r="A150" s="219">
        <v>412400</v>
      </c>
      <c r="B150" s="220" t="s">
        <v>53</v>
      </c>
      <c r="C150" s="221">
        <v>8479700.0000000019</v>
      </c>
      <c r="D150" s="221">
        <v>6664700</v>
      </c>
      <c r="E150" s="221">
        <v>1658000</v>
      </c>
      <c r="F150" s="154">
        <f t="shared" si="172"/>
        <v>78.595940894135381</v>
      </c>
    </row>
    <row r="151" spans="1:6" s="214" customFormat="1" x14ac:dyDescent="0.2">
      <c r="A151" s="219">
        <v>412500</v>
      </c>
      <c r="B151" s="220" t="s">
        <v>55</v>
      </c>
      <c r="C151" s="221">
        <v>8454300</v>
      </c>
      <c r="D151" s="221">
        <v>9315200</v>
      </c>
      <c r="E151" s="221">
        <v>2038600</v>
      </c>
      <c r="F151" s="154">
        <f t="shared" si="172"/>
        <v>110.18298380705676</v>
      </c>
    </row>
    <row r="152" spans="1:6" s="214" customFormat="1" x14ac:dyDescent="0.2">
      <c r="A152" s="219">
        <v>412600</v>
      </c>
      <c r="B152" s="220" t="s">
        <v>56</v>
      </c>
      <c r="C152" s="221">
        <v>11411000.000000006</v>
      </c>
      <c r="D152" s="221">
        <v>10899900</v>
      </c>
      <c r="E152" s="221">
        <v>1764800</v>
      </c>
      <c r="F152" s="154">
        <f t="shared" si="172"/>
        <v>95.520988519849226</v>
      </c>
    </row>
    <row r="153" spans="1:6" s="214" customFormat="1" x14ac:dyDescent="0.2">
      <c r="A153" s="219">
        <v>412700</v>
      </c>
      <c r="B153" s="220" t="s">
        <v>58</v>
      </c>
      <c r="C153" s="221">
        <v>57962200</v>
      </c>
      <c r="D153" s="221">
        <v>49034900</v>
      </c>
      <c r="E153" s="221">
        <v>2640800</v>
      </c>
      <c r="F153" s="154">
        <f t="shared" si="172"/>
        <v>84.598065635879934</v>
      </c>
    </row>
    <row r="154" spans="1:6" s="214" customFormat="1" ht="52.5" x14ac:dyDescent="0.2">
      <c r="A154" s="219">
        <v>412800</v>
      </c>
      <c r="B154" s="220" t="s">
        <v>71</v>
      </c>
      <c r="C154" s="221">
        <v>53300</v>
      </c>
      <c r="D154" s="221">
        <v>35200</v>
      </c>
      <c r="E154" s="221">
        <v>34400</v>
      </c>
      <c r="F154" s="154">
        <f t="shared" si="172"/>
        <v>66.041275797373359</v>
      </c>
    </row>
    <row r="155" spans="1:6" s="214" customFormat="1" x14ac:dyDescent="0.2">
      <c r="A155" s="219">
        <v>412900</v>
      </c>
      <c r="B155" s="220" t="s">
        <v>571</v>
      </c>
      <c r="C155" s="221">
        <v>74488300</v>
      </c>
      <c r="D155" s="221">
        <v>101529700</v>
      </c>
      <c r="E155" s="221">
        <v>11443300</v>
      </c>
      <c r="F155" s="154">
        <f t="shared" si="172"/>
        <v>136.30288246610542</v>
      </c>
    </row>
    <row r="156" spans="1:6" s="223" customFormat="1" ht="25.5" x14ac:dyDescent="0.2">
      <c r="A156" s="216">
        <v>413000</v>
      </c>
      <c r="B156" s="222" t="s">
        <v>95</v>
      </c>
      <c r="C156" s="218">
        <f t="shared" ref="C156" si="182">SUM(C157:C162)</f>
        <v>210682400</v>
      </c>
      <c r="D156" s="218">
        <f t="shared" ref="D156" si="183">SUM(D157:D162)</f>
        <v>245857800</v>
      </c>
      <c r="E156" s="218">
        <f t="shared" ref="E156" si="184">SUM(E157:E162)</f>
        <v>74900</v>
      </c>
      <c r="F156" s="162">
        <f t="shared" si="172"/>
        <v>116.6959366325806</v>
      </c>
    </row>
    <row r="157" spans="1:6" s="211" customFormat="1" x14ac:dyDescent="0.2">
      <c r="A157" s="224">
        <v>413100</v>
      </c>
      <c r="B157" s="220" t="s">
        <v>572</v>
      </c>
      <c r="C157" s="221">
        <v>111504900</v>
      </c>
      <c r="D157" s="221">
        <v>116904600</v>
      </c>
      <c r="E157" s="221">
        <v>0</v>
      </c>
      <c r="F157" s="154">
        <f t="shared" si="172"/>
        <v>104.84256745667679</v>
      </c>
    </row>
    <row r="158" spans="1:6" s="223" customFormat="1" x14ac:dyDescent="0.2">
      <c r="A158" s="224">
        <v>413300</v>
      </c>
      <c r="B158" s="220" t="s">
        <v>532</v>
      </c>
      <c r="C158" s="221">
        <v>2276600</v>
      </c>
      <c r="D158" s="221">
        <v>1642500</v>
      </c>
      <c r="E158" s="221">
        <v>500</v>
      </c>
      <c r="F158" s="154">
        <f t="shared" si="172"/>
        <v>72.147061407361861</v>
      </c>
    </row>
    <row r="159" spans="1:6" s="211" customFormat="1" ht="52.5" x14ac:dyDescent="0.2">
      <c r="A159" s="224">
        <v>413400</v>
      </c>
      <c r="B159" s="220" t="s">
        <v>102</v>
      </c>
      <c r="C159" s="221">
        <v>81150200</v>
      </c>
      <c r="D159" s="221">
        <v>113577400</v>
      </c>
      <c r="E159" s="221">
        <v>0</v>
      </c>
      <c r="F159" s="154">
        <f t="shared" si="172"/>
        <v>139.95948253978426</v>
      </c>
    </row>
    <row r="160" spans="1:6" s="211" customFormat="1" x14ac:dyDescent="0.2">
      <c r="A160" s="224">
        <v>413700</v>
      </c>
      <c r="B160" s="220" t="s">
        <v>103</v>
      </c>
      <c r="C160" s="221">
        <v>15056700</v>
      </c>
      <c r="D160" s="221">
        <v>13648000</v>
      </c>
      <c r="E160" s="221">
        <v>0</v>
      </c>
      <c r="F160" s="154">
        <f t="shared" si="172"/>
        <v>90.644032224856701</v>
      </c>
    </row>
    <row r="161" spans="1:6" s="211" customFormat="1" ht="52.5" x14ac:dyDescent="0.2">
      <c r="A161" s="224">
        <v>413800</v>
      </c>
      <c r="B161" s="220" t="s">
        <v>104</v>
      </c>
      <c r="C161" s="221">
        <v>442300</v>
      </c>
      <c r="D161" s="221">
        <v>30000</v>
      </c>
      <c r="E161" s="221">
        <v>300</v>
      </c>
      <c r="F161" s="154"/>
    </row>
    <row r="162" spans="1:6" s="211" customFormat="1" x14ac:dyDescent="0.2">
      <c r="A162" s="224">
        <v>413900</v>
      </c>
      <c r="B162" s="220" t="s">
        <v>105</v>
      </c>
      <c r="C162" s="221">
        <v>251700</v>
      </c>
      <c r="D162" s="221">
        <v>55300</v>
      </c>
      <c r="E162" s="221">
        <v>74100</v>
      </c>
      <c r="F162" s="154">
        <f t="shared" ref="F162:F173" si="185">D162/C162*100</f>
        <v>21.970599920540327</v>
      </c>
    </row>
    <row r="163" spans="1:6" s="211" customFormat="1" x14ac:dyDescent="0.2">
      <c r="A163" s="216">
        <v>414000</v>
      </c>
      <c r="B163" s="222" t="s">
        <v>106</v>
      </c>
      <c r="C163" s="218">
        <f t="shared" ref="C163:E163" si="186">SUM(C164)</f>
        <v>244970000</v>
      </c>
      <c r="D163" s="218">
        <f t="shared" si="186"/>
        <v>232315000</v>
      </c>
      <c r="E163" s="218">
        <f t="shared" si="186"/>
        <v>0</v>
      </c>
      <c r="F163" s="162">
        <f t="shared" si="185"/>
        <v>94.83406131363023</v>
      </c>
    </row>
    <row r="164" spans="1:6" s="211" customFormat="1" x14ac:dyDescent="0.2">
      <c r="A164" s="219">
        <v>414100</v>
      </c>
      <c r="B164" s="220" t="s">
        <v>106</v>
      </c>
      <c r="C164" s="221">
        <v>244970000</v>
      </c>
      <c r="D164" s="221">
        <v>232315000</v>
      </c>
      <c r="E164" s="221">
        <v>0</v>
      </c>
      <c r="F164" s="162">
        <f t="shared" si="185"/>
        <v>94.83406131363023</v>
      </c>
    </row>
    <row r="165" spans="1:6" s="211" customFormat="1" x14ac:dyDescent="0.2">
      <c r="A165" s="216">
        <v>415000</v>
      </c>
      <c r="B165" s="222" t="s">
        <v>118</v>
      </c>
      <c r="C165" s="218">
        <f t="shared" ref="C165" si="187">SUM(C166:C167)</f>
        <v>164451900</v>
      </c>
      <c r="D165" s="218">
        <f t="shared" ref="D165" si="188">SUM(D166:D167)</f>
        <v>149101200.40000001</v>
      </c>
      <c r="E165" s="218">
        <f t="shared" ref="E165" si="189">SUM(E166:E167)</f>
        <v>164581400</v>
      </c>
      <c r="F165" s="162">
        <f t="shared" si="185"/>
        <v>90.665538312418406</v>
      </c>
    </row>
    <row r="166" spans="1:6" s="211" customFormat="1" x14ac:dyDescent="0.2">
      <c r="A166" s="219">
        <v>415100</v>
      </c>
      <c r="B166" s="220" t="s">
        <v>573</v>
      </c>
      <c r="C166" s="221">
        <v>50000</v>
      </c>
      <c r="D166" s="221">
        <v>50000</v>
      </c>
      <c r="E166" s="221">
        <v>0</v>
      </c>
      <c r="F166" s="154">
        <f t="shared" si="185"/>
        <v>100</v>
      </c>
    </row>
    <row r="167" spans="1:6" s="211" customFormat="1" x14ac:dyDescent="0.2">
      <c r="A167" s="219">
        <v>415200</v>
      </c>
      <c r="B167" s="220" t="s">
        <v>123</v>
      </c>
      <c r="C167" s="221">
        <v>164401900</v>
      </c>
      <c r="D167" s="221">
        <v>149051200.40000001</v>
      </c>
      <c r="E167" s="221">
        <v>164581400</v>
      </c>
      <c r="F167" s="154">
        <f t="shared" si="185"/>
        <v>90.662699397026429</v>
      </c>
    </row>
    <row r="168" spans="1:6" s="211" customFormat="1" ht="51" x14ac:dyDescent="0.2">
      <c r="A168" s="216">
        <v>416000</v>
      </c>
      <c r="B168" s="222" t="s">
        <v>168</v>
      </c>
      <c r="C168" s="218">
        <f t="shared" ref="C168" si="190">SUM(C169:C170)</f>
        <v>518474000</v>
      </c>
      <c r="D168" s="218">
        <f t="shared" ref="D168" si="191">SUM(D169:D170)</f>
        <v>531641800</v>
      </c>
      <c r="E168" s="218">
        <f t="shared" ref="E168" si="192">SUM(E169:E170)</f>
        <v>0</v>
      </c>
      <c r="F168" s="162">
        <f t="shared" si="185"/>
        <v>102.53972233901796</v>
      </c>
    </row>
    <row r="169" spans="1:6" s="211" customFormat="1" ht="52.5" x14ac:dyDescent="0.2">
      <c r="A169" s="219">
        <v>416100</v>
      </c>
      <c r="B169" s="220" t="s">
        <v>574</v>
      </c>
      <c r="C169" s="221">
        <v>505594000</v>
      </c>
      <c r="D169" s="221">
        <v>518791800</v>
      </c>
      <c r="E169" s="221">
        <v>0</v>
      </c>
      <c r="F169" s="154">
        <f t="shared" si="185"/>
        <v>102.61035534440677</v>
      </c>
    </row>
    <row r="170" spans="1:6" s="211" customFormat="1" ht="52.5" x14ac:dyDescent="0.2">
      <c r="A170" s="219">
        <v>416300</v>
      </c>
      <c r="B170" s="220" t="s">
        <v>575</v>
      </c>
      <c r="C170" s="221">
        <v>12880000</v>
      </c>
      <c r="D170" s="221">
        <v>12850000</v>
      </c>
      <c r="E170" s="221">
        <v>0</v>
      </c>
      <c r="F170" s="154">
        <f t="shared" si="185"/>
        <v>99.767080745341616</v>
      </c>
    </row>
    <row r="171" spans="1:6" s="211" customFormat="1" ht="51" x14ac:dyDescent="0.2">
      <c r="A171" s="216">
        <v>417000</v>
      </c>
      <c r="B171" s="222" t="s">
        <v>196</v>
      </c>
      <c r="C171" s="218">
        <f t="shared" ref="C171:E171" si="193">SUM(C172:C172)</f>
        <v>1796600000</v>
      </c>
      <c r="D171" s="218">
        <f t="shared" si="193"/>
        <v>1946000000</v>
      </c>
      <c r="E171" s="218">
        <f t="shared" si="193"/>
        <v>0</v>
      </c>
      <c r="F171" s="162">
        <f t="shared" si="185"/>
        <v>108.31570744740064</v>
      </c>
    </row>
    <row r="172" spans="1:6" s="211" customFormat="1" x14ac:dyDescent="0.2">
      <c r="A172" s="219">
        <v>417100</v>
      </c>
      <c r="B172" s="220" t="s">
        <v>197</v>
      </c>
      <c r="C172" s="221">
        <v>1796600000</v>
      </c>
      <c r="D172" s="221">
        <v>1946000000</v>
      </c>
      <c r="E172" s="221">
        <v>0</v>
      </c>
      <c r="F172" s="154">
        <f t="shared" si="185"/>
        <v>108.31570744740064</v>
      </c>
    </row>
    <row r="173" spans="1:6" s="211" customFormat="1" ht="76.5" x14ac:dyDescent="0.2">
      <c r="A173" s="225">
        <v>418000</v>
      </c>
      <c r="B173" s="222" t="s">
        <v>198</v>
      </c>
      <c r="C173" s="218">
        <f t="shared" ref="C173" si="194">C177+C175+C176+C174</f>
        <v>244000</v>
      </c>
      <c r="D173" s="218">
        <f t="shared" ref="D173" si="195">D177+D175+D176+D174</f>
        <v>254200</v>
      </c>
      <c r="E173" s="218">
        <f t="shared" ref="E173" si="196">E177+E175+E176</f>
        <v>231000</v>
      </c>
      <c r="F173" s="162">
        <f t="shared" si="185"/>
        <v>104.18032786885246</v>
      </c>
    </row>
    <row r="174" spans="1:6" s="254" customFormat="1" ht="52.5" x14ac:dyDescent="0.2">
      <c r="A174" s="172">
        <v>418100</v>
      </c>
      <c r="B174" s="220" t="s">
        <v>863</v>
      </c>
      <c r="C174" s="252">
        <v>0</v>
      </c>
      <c r="D174" s="252">
        <v>0</v>
      </c>
      <c r="E174" s="252">
        <v>0</v>
      </c>
      <c r="F174" s="253">
        <v>0</v>
      </c>
    </row>
    <row r="175" spans="1:6" s="211" customFormat="1" x14ac:dyDescent="0.2">
      <c r="A175" s="172">
        <v>418200</v>
      </c>
      <c r="B175" s="220" t="s">
        <v>199</v>
      </c>
      <c r="C175" s="221">
        <v>40200</v>
      </c>
      <c r="D175" s="221">
        <v>41200</v>
      </c>
      <c r="E175" s="221">
        <v>50900</v>
      </c>
      <c r="F175" s="154">
        <f>D175/C175*100</f>
        <v>102.48756218905473</v>
      </c>
    </row>
    <row r="176" spans="1:6" s="211" customFormat="1" ht="52.5" x14ac:dyDescent="0.2">
      <c r="A176" s="172">
        <v>418300</v>
      </c>
      <c r="B176" s="220" t="s">
        <v>832</v>
      </c>
      <c r="C176" s="221">
        <v>0</v>
      </c>
      <c r="D176" s="221">
        <v>0</v>
      </c>
      <c r="E176" s="221">
        <v>0</v>
      </c>
      <c r="F176" s="154">
        <v>0</v>
      </c>
    </row>
    <row r="177" spans="1:6" s="211" customFormat="1" x14ac:dyDescent="0.2">
      <c r="A177" s="224">
        <v>418400</v>
      </c>
      <c r="B177" s="220" t="s">
        <v>200</v>
      </c>
      <c r="C177" s="221">
        <v>203800</v>
      </c>
      <c r="D177" s="221">
        <v>213000</v>
      </c>
      <c r="E177" s="221">
        <v>180100</v>
      </c>
      <c r="F177" s="154">
        <f t="shared" ref="F177:F184" si="197">D177/C177*100</f>
        <v>104.51422963689892</v>
      </c>
    </row>
    <row r="178" spans="1:6" s="223" customFormat="1" ht="25.5" x14ac:dyDescent="0.2">
      <c r="A178" s="216">
        <v>419000</v>
      </c>
      <c r="B178" s="222" t="s">
        <v>201</v>
      </c>
      <c r="C178" s="218">
        <f t="shared" ref="C178:E178" si="198">C179</f>
        <v>6979200</v>
      </c>
      <c r="D178" s="218">
        <f t="shared" si="198"/>
        <v>8460400</v>
      </c>
      <c r="E178" s="218">
        <f t="shared" si="198"/>
        <v>38900</v>
      </c>
      <c r="F178" s="162">
        <f t="shared" si="197"/>
        <v>121.22306281522238</v>
      </c>
    </row>
    <row r="179" spans="1:6" s="211" customFormat="1" x14ac:dyDescent="0.2">
      <c r="A179" s="219">
        <v>419100</v>
      </c>
      <c r="B179" s="220" t="s">
        <v>201</v>
      </c>
      <c r="C179" s="221">
        <v>6979200</v>
      </c>
      <c r="D179" s="221">
        <v>8460400</v>
      </c>
      <c r="E179" s="221">
        <v>38900</v>
      </c>
      <c r="F179" s="154">
        <f t="shared" si="197"/>
        <v>121.22306281522238</v>
      </c>
    </row>
    <row r="180" spans="1:6" s="211" customFormat="1" ht="51" x14ac:dyDescent="0.2">
      <c r="A180" s="215">
        <v>480000</v>
      </c>
      <c r="B180" s="213" t="s">
        <v>202</v>
      </c>
      <c r="C180" s="210">
        <f t="shared" ref="C180" si="199">C181+C186</f>
        <v>396355500</v>
      </c>
      <c r="D180" s="210">
        <f t="shared" ref="D180" si="200">D181+D186</f>
        <v>454907699.99431527</v>
      </c>
      <c r="E180" s="210">
        <f t="shared" ref="E180" si="201">E181+E186</f>
        <v>183500</v>
      </c>
      <c r="F180" s="162">
        <f t="shared" si="197"/>
        <v>114.77264728111891</v>
      </c>
    </row>
    <row r="181" spans="1:6" s="211" customFormat="1" x14ac:dyDescent="0.2">
      <c r="A181" s="216">
        <v>487000</v>
      </c>
      <c r="B181" s="222" t="s">
        <v>25</v>
      </c>
      <c r="C181" s="218">
        <f t="shared" ref="C181" si="202">SUM(C182:C185)</f>
        <v>297862800</v>
      </c>
      <c r="D181" s="218">
        <f t="shared" ref="D181" si="203">SUM(D182:D185)</f>
        <v>394881300</v>
      </c>
      <c r="E181" s="218">
        <f t="shared" ref="E181" si="204">SUM(E182:E185)</f>
        <v>0</v>
      </c>
      <c r="F181" s="162">
        <f t="shared" si="197"/>
        <v>132.5715396484556</v>
      </c>
    </row>
    <row r="182" spans="1:6" s="211" customFormat="1" x14ac:dyDescent="0.2">
      <c r="A182" s="219">
        <v>487100</v>
      </c>
      <c r="B182" s="220" t="s">
        <v>576</v>
      </c>
      <c r="C182" s="221">
        <v>318100</v>
      </c>
      <c r="D182" s="221">
        <v>318500</v>
      </c>
      <c r="E182" s="221">
        <v>0</v>
      </c>
      <c r="F182" s="154">
        <f t="shared" si="197"/>
        <v>100.12574662055957</v>
      </c>
    </row>
    <row r="183" spans="1:6" s="211" customFormat="1" x14ac:dyDescent="0.2">
      <c r="A183" s="227">
        <v>487300</v>
      </c>
      <c r="B183" s="220" t="s">
        <v>217</v>
      </c>
      <c r="C183" s="221">
        <v>96493900</v>
      </c>
      <c r="D183" s="221">
        <v>81789000</v>
      </c>
      <c r="E183" s="221">
        <v>0</v>
      </c>
      <c r="F183" s="154">
        <f t="shared" si="197"/>
        <v>84.760798350983848</v>
      </c>
    </row>
    <row r="184" spans="1:6" s="211" customFormat="1" x14ac:dyDescent="0.2">
      <c r="A184" s="219">
        <v>487400</v>
      </c>
      <c r="B184" s="219" t="s">
        <v>218</v>
      </c>
      <c r="C184" s="221">
        <v>201050800</v>
      </c>
      <c r="D184" s="221">
        <v>312773800</v>
      </c>
      <c r="E184" s="221">
        <v>0</v>
      </c>
      <c r="F184" s="154">
        <f t="shared" si="197"/>
        <v>155.56953764919115</v>
      </c>
    </row>
    <row r="185" spans="1:6" s="211" customFormat="1" x14ac:dyDescent="0.2">
      <c r="A185" s="219">
        <v>487900</v>
      </c>
      <c r="B185" s="219" t="s">
        <v>781</v>
      </c>
      <c r="C185" s="221">
        <v>0</v>
      </c>
      <c r="D185" s="221">
        <v>0</v>
      </c>
      <c r="E185" s="221">
        <v>0</v>
      </c>
      <c r="F185" s="154">
        <v>0</v>
      </c>
    </row>
    <row r="186" spans="1:6" s="211" customFormat="1" x14ac:dyDescent="0.2">
      <c r="A186" s="216">
        <v>488000</v>
      </c>
      <c r="B186" s="222" t="s">
        <v>29</v>
      </c>
      <c r="C186" s="218">
        <f t="shared" ref="C186:E186" si="205">SUM(C187)</f>
        <v>98492700</v>
      </c>
      <c r="D186" s="218">
        <f t="shared" si="205"/>
        <v>60026399.994315296</v>
      </c>
      <c r="E186" s="218">
        <f t="shared" si="205"/>
        <v>183500</v>
      </c>
      <c r="F186" s="162">
        <f>D186/C186*100</f>
        <v>60.945024346286878</v>
      </c>
    </row>
    <row r="187" spans="1:6" s="211" customFormat="1" x14ac:dyDescent="0.2">
      <c r="A187" s="219">
        <v>488100</v>
      </c>
      <c r="B187" s="220" t="s">
        <v>29</v>
      </c>
      <c r="C187" s="221">
        <v>98492700</v>
      </c>
      <c r="D187" s="221">
        <v>60026399.994315296</v>
      </c>
      <c r="E187" s="221">
        <v>183500</v>
      </c>
      <c r="F187" s="154">
        <f>D187/C187*100</f>
        <v>60.945024346286878</v>
      </c>
    </row>
    <row r="188" spans="1:6" s="214" customFormat="1" x14ac:dyDescent="0.2">
      <c r="A188" s="225" t="s">
        <v>287</v>
      </c>
      <c r="B188" s="222" t="s">
        <v>288</v>
      </c>
      <c r="C188" s="218">
        <f t="shared" ref="C188:E188" si="206">SUM(C189)</f>
        <v>2783000</v>
      </c>
      <c r="D188" s="218">
        <f t="shared" si="206"/>
        <v>19537300</v>
      </c>
      <c r="E188" s="218">
        <f t="shared" si="206"/>
        <v>0</v>
      </c>
      <c r="F188" s="162"/>
    </row>
    <row r="189" spans="1:6" s="211" customFormat="1" x14ac:dyDescent="0.2">
      <c r="A189" s="172" t="s">
        <v>287</v>
      </c>
      <c r="B189" s="220" t="s">
        <v>288</v>
      </c>
      <c r="C189" s="221">
        <v>2783000</v>
      </c>
      <c r="D189" s="221">
        <v>19537300</v>
      </c>
      <c r="E189" s="221">
        <v>0</v>
      </c>
      <c r="F189" s="154"/>
    </row>
    <row r="190" spans="1:6" s="211" customFormat="1" x14ac:dyDescent="0.2">
      <c r="A190" s="219"/>
      <c r="B190" s="220"/>
      <c r="C190" s="221"/>
      <c r="D190" s="221"/>
      <c r="E190" s="221"/>
      <c r="F190" s="162"/>
    </row>
    <row r="191" spans="1:6" s="211" customFormat="1" x14ac:dyDescent="0.2">
      <c r="A191" s="228" t="s">
        <v>577</v>
      </c>
      <c r="B191" s="220"/>
      <c r="C191" s="210">
        <f t="shared" ref="C191" si="207">C192+C211</f>
        <v>167698000</v>
      </c>
      <c r="D191" s="210">
        <f t="shared" ref="D191" si="208">D192+D211</f>
        <v>166697500</v>
      </c>
      <c r="E191" s="210">
        <f t="shared" ref="E191" si="209">E192+E211</f>
        <v>22806900</v>
      </c>
      <c r="F191" s="162">
        <f t="shared" ref="F191:F197" si="210">D191/C191*100</f>
        <v>99.403391811470627</v>
      </c>
    </row>
    <row r="192" spans="1:6" s="214" customFormat="1" x14ac:dyDescent="0.2">
      <c r="A192" s="215">
        <v>510000</v>
      </c>
      <c r="B192" s="213" t="s">
        <v>245</v>
      </c>
      <c r="C192" s="210">
        <f t="shared" ref="C192" si="211">C193+C203+C207+C209+C201</f>
        <v>167168000</v>
      </c>
      <c r="D192" s="210">
        <f t="shared" ref="D192" si="212">D193+D203+D207+D209+D201</f>
        <v>166167500</v>
      </c>
      <c r="E192" s="210">
        <f>E193+E203+E207+E209+E201</f>
        <v>22806900</v>
      </c>
      <c r="F192" s="162">
        <f t="shared" si="210"/>
        <v>99.401500287136287</v>
      </c>
    </row>
    <row r="193" spans="1:6" s="211" customFormat="1" x14ac:dyDescent="0.2">
      <c r="A193" s="216">
        <v>511000</v>
      </c>
      <c r="B193" s="222" t="s">
        <v>246</v>
      </c>
      <c r="C193" s="218">
        <f t="shared" ref="C193" si="213">SUM(C194:C200)</f>
        <v>150255900</v>
      </c>
      <c r="D193" s="218">
        <f t="shared" ref="D193" si="214">SUM(D194:D200)</f>
        <v>150169700</v>
      </c>
      <c r="E193" s="218">
        <f t="shared" ref="E193" si="215">SUM(E194:E200)</f>
        <v>17035200</v>
      </c>
      <c r="F193" s="162">
        <f t="shared" si="210"/>
        <v>99.942631204498454</v>
      </c>
    </row>
    <row r="194" spans="1:6" s="214" customFormat="1" x14ac:dyDescent="0.2">
      <c r="A194" s="227">
        <v>511100</v>
      </c>
      <c r="B194" s="220" t="s">
        <v>247</v>
      </c>
      <c r="C194" s="221">
        <v>88858300</v>
      </c>
      <c r="D194" s="221">
        <v>88016900</v>
      </c>
      <c r="E194" s="221">
        <v>4959000</v>
      </c>
      <c r="F194" s="154">
        <f t="shared" si="210"/>
        <v>99.05309914774422</v>
      </c>
    </row>
    <row r="195" spans="1:6" s="214" customFormat="1" ht="52.5" x14ac:dyDescent="0.2">
      <c r="A195" s="219">
        <v>511200</v>
      </c>
      <c r="B195" s="220" t="s">
        <v>248</v>
      </c>
      <c r="C195" s="221">
        <v>7498400</v>
      </c>
      <c r="D195" s="221">
        <v>7458100</v>
      </c>
      <c r="E195" s="221">
        <v>1709600</v>
      </c>
      <c r="F195" s="154">
        <f t="shared" si="210"/>
        <v>99.462552011095696</v>
      </c>
    </row>
    <row r="196" spans="1:6" s="214" customFormat="1" x14ac:dyDescent="0.2">
      <c r="A196" s="219">
        <v>511300</v>
      </c>
      <c r="B196" s="220" t="s">
        <v>249</v>
      </c>
      <c r="C196" s="221">
        <v>31731700</v>
      </c>
      <c r="D196" s="221">
        <v>32296300</v>
      </c>
      <c r="E196" s="221">
        <v>10005600</v>
      </c>
      <c r="F196" s="154">
        <f t="shared" si="210"/>
        <v>101.77929326194311</v>
      </c>
    </row>
    <row r="197" spans="1:6" s="214" customFormat="1" x14ac:dyDescent="0.2">
      <c r="A197" s="219">
        <v>511400</v>
      </c>
      <c r="B197" s="220" t="s">
        <v>250</v>
      </c>
      <c r="C197" s="221">
        <v>1065800</v>
      </c>
      <c r="D197" s="221">
        <v>410000</v>
      </c>
      <c r="E197" s="221">
        <v>131000</v>
      </c>
      <c r="F197" s="154">
        <f t="shared" si="210"/>
        <v>38.468755864139617</v>
      </c>
    </row>
    <row r="198" spans="1:6" s="214" customFormat="1" x14ac:dyDescent="0.2">
      <c r="A198" s="219">
        <v>511500</v>
      </c>
      <c r="B198" s="220" t="s">
        <v>251</v>
      </c>
      <c r="C198" s="221">
        <v>0</v>
      </c>
      <c r="D198" s="221">
        <v>0</v>
      </c>
      <c r="E198" s="221">
        <v>117000</v>
      </c>
      <c r="F198" s="154">
        <v>0</v>
      </c>
    </row>
    <row r="199" spans="1:6" s="214" customFormat="1" x14ac:dyDescent="0.2">
      <c r="A199" s="224">
        <v>511600</v>
      </c>
      <c r="B199" s="220" t="s">
        <v>775</v>
      </c>
      <c r="C199" s="221">
        <v>2500</v>
      </c>
      <c r="D199" s="221">
        <v>0</v>
      </c>
      <c r="E199" s="221">
        <v>0</v>
      </c>
      <c r="F199" s="154">
        <f t="shared" ref="F199:F214" si="216">D199/C199*100</f>
        <v>0</v>
      </c>
    </row>
    <row r="200" spans="1:6" s="211" customFormat="1" x14ac:dyDescent="0.2">
      <c r="A200" s="219">
        <v>511700</v>
      </c>
      <c r="B200" s="220" t="s">
        <v>252</v>
      </c>
      <c r="C200" s="221">
        <v>21099200.000000004</v>
      </c>
      <c r="D200" s="221">
        <v>21988400</v>
      </c>
      <c r="E200" s="221">
        <v>113000</v>
      </c>
      <c r="F200" s="154">
        <f t="shared" si="216"/>
        <v>104.21437779631452</v>
      </c>
    </row>
    <row r="201" spans="1:6" s="211" customFormat="1" x14ac:dyDescent="0.2">
      <c r="A201" s="216">
        <v>512000</v>
      </c>
      <c r="B201" s="222" t="s">
        <v>725</v>
      </c>
      <c r="C201" s="218">
        <f t="shared" ref="C201:D201" si="217">C202</f>
        <v>22000</v>
      </c>
      <c r="D201" s="218">
        <f t="shared" si="217"/>
        <v>0</v>
      </c>
      <c r="E201" s="218">
        <f>E202</f>
        <v>1000</v>
      </c>
      <c r="F201" s="162">
        <f t="shared" si="216"/>
        <v>0</v>
      </c>
    </row>
    <row r="202" spans="1:6" s="211" customFormat="1" x14ac:dyDescent="0.2">
      <c r="A202" s="219">
        <v>512100</v>
      </c>
      <c r="B202" s="220" t="s">
        <v>725</v>
      </c>
      <c r="C202" s="221">
        <v>22000</v>
      </c>
      <c r="D202" s="221">
        <v>0</v>
      </c>
      <c r="E202" s="221">
        <v>1000</v>
      </c>
      <c r="F202" s="154">
        <f t="shared" si="216"/>
        <v>0</v>
      </c>
    </row>
    <row r="203" spans="1:6" s="211" customFormat="1" x14ac:dyDescent="0.2">
      <c r="A203" s="216">
        <v>513000</v>
      </c>
      <c r="B203" s="222" t="s">
        <v>253</v>
      </c>
      <c r="C203" s="218">
        <f t="shared" ref="C203" si="218">SUM(C204:C206)</f>
        <v>2356600</v>
      </c>
      <c r="D203" s="218">
        <f t="shared" ref="D203" si="219">SUM(D204:D206)</f>
        <v>1317500</v>
      </c>
      <c r="E203" s="218">
        <f>SUM(E204:E206)</f>
        <v>10400</v>
      </c>
      <c r="F203" s="162">
        <f t="shared" si="216"/>
        <v>55.906814902826106</v>
      </c>
    </row>
    <row r="204" spans="1:6" s="211" customFormat="1" x14ac:dyDescent="0.2">
      <c r="A204" s="219">
        <v>513100</v>
      </c>
      <c r="B204" s="220" t="s">
        <v>756</v>
      </c>
      <c r="C204" s="221">
        <v>95000</v>
      </c>
      <c r="D204" s="221">
        <v>0</v>
      </c>
      <c r="E204" s="221">
        <v>0</v>
      </c>
      <c r="F204" s="154">
        <f t="shared" si="216"/>
        <v>0</v>
      </c>
    </row>
    <row r="205" spans="1:6" s="211" customFormat="1" ht="26.25" customHeight="1" x14ac:dyDescent="0.2">
      <c r="A205" s="219">
        <v>513200</v>
      </c>
      <c r="B205" s="220" t="s">
        <v>840</v>
      </c>
      <c r="C205" s="221">
        <v>41000</v>
      </c>
      <c r="D205" s="221">
        <v>0</v>
      </c>
      <c r="E205" s="221">
        <v>0</v>
      </c>
      <c r="F205" s="154">
        <f t="shared" si="216"/>
        <v>0</v>
      </c>
    </row>
    <row r="206" spans="1:6" s="211" customFormat="1" x14ac:dyDescent="0.2">
      <c r="A206" s="219">
        <v>513700</v>
      </c>
      <c r="B206" s="220" t="s">
        <v>254</v>
      </c>
      <c r="C206" s="221">
        <v>2220600</v>
      </c>
      <c r="D206" s="221">
        <v>1317500</v>
      </c>
      <c r="E206" s="221">
        <v>10400</v>
      </c>
      <c r="F206" s="154">
        <f t="shared" si="216"/>
        <v>59.330811492389444</v>
      </c>
    </row>
    <row r="207" spans="1:6" s="211" customFormat="1" ht="51" x14ac:dyDescent="0.2">
      <c r="A207" s="216">
        <v>516000</v>
      </c>
      <c r="B207" s="222" t="s">
        <v>257</v>
      </c>
      <c r="C207" s="218">
        <f t="shared" ref="C207:E207" si="220">SUM(C208)</f>
        <v>14390500</v>
      </c>
      <c r="D207" s="218">
        <f t="shared" si="220"/>
        <v>14575300</v>
      </c>
      <c r="E207" s="218">
        <f t="shared" si="220"/>
        <v>5020300</v>
      </c>
      <c r="F207" s="162">
        <f t="shared" si="216"/>
        <v>101.28418053577013</v>
      </c>
    </row>
    <row r="208" spans="1:6" s="223" customFormat="1" ht="52.5" x14ac:dyDescent="0.2">
      <c r="A208" s="219">
        <v>516100</v>
      </c>
      <c r="B208" s="220" t="s">
        <v>257</v>
      </c>
      <c r="C208" s="221">
        <v>14390500</v>
      </c>
      <c r="D208" s="221">
        <v>14575300</v>
      </c>
      <c r="E208" s="221">
        <v>5020300</v>
      </c>
      <c r="F208" s="154">
        <f t="shared" si="216"/>
        <v>101.28418053577013</v>
      </c>
    </row>
    <row r="209" spans="1:6" s="223" customFormat="1" ht="51" x14ac:dyDescent="0.2">
      <c r="A209" s="226">
        <v>518000</v>
      </c>
      <c r="B209" s="222" t="s">
        <v>258</v>
      </c>
      <c r="C209" s="218">
        <f t="shared" ref="C209:E209" si="221">C210</f>
        <v>143000</v>
      </c>
      <c r="D209" s="218">
        <f t="shared" si="221"/>
        <v>105000</v>
      </c>
      <c r="E209" s="218">
        <f t="shared" si="221"/>
        <v>740000</v>
      </c>
      <c r="F209" s="162">
        <f t="shared" si="216"/>
        <v>73.426573426573427</v>
      </c>
    </row>
    <row r="210" spans="1:6" s="223" customFormat="1" ht="52.5" x14ac:dyDescent="0.2">
      <c r="A210" s="229">
        <v>518100</v>
      </c>
      <c r="B210" s="220" t="s">
        <v>258</v>
      </c>
      <c r="C210" s="221">
        <v>143000</v>
      </c>
      <c r="D210" s="221">
        <v>105000</v>
      </c>
      <c r="E210" s="221">
        <v>740000</v>
      </c>
      <c r="F210" s="154">
        <f t="shared" si="216"/>
        <v>73.426573426573427</v>
      </c>
    </row>
    <row r="211" spans="1:6" s="223" customFormat="1" ht="76.5" x14ac:dyDescent="0.2">
      <c r="A211" s="225">
        <v>580000</v>
      </c>
      <c r="B211" s="222" t="s">
        <v>259</v>
      </c>
      <c r="C211" s="218">
        <f t="shared" ref="C211:E212" si="222">C212</f>
        <v>530000</v>
      </c>
      <c r="D211" s="218">
        <f t="shared" si="222"/>
        <v>530000</v>
      </c>
      <c r="E211" s="218">
        <f t="shared" si="222"/>
        <v>0</v>
      </c>
      <c r="F211" s="162">
        <f t="shared" si="216"/>
        <v>100</v>
      </c>
    </row>
    <row r="212" spans="1:6" s="223" customFormat="1" ht="51" x14ac:dyDescent="0.2">
      <c r="A212" s="225">
        <v>581000</v>
      </c>
      <c r="B212" s="222" t="s">
        <v>260</v>
      </c>
      <c r="C212" s="218">
        <f t="shared" si="222"/>
        <v>530000</v>
      </c>
      <c r="D212" s="218">
        <f t="shared" si="222"/>
        <v>530000</v>
      </c>
      <c r="E212" s="218">
        <f t="shared" si="222"/>
        <v>0</v>
      </c>
      <c r="F212" s="162">
        <f t="shared" si="216"/>
        <v>100</v>
      </c>
    </row>
    <row r="213" spans="1:6" s="223" customFormat="1" ht="52.5" x14ac:dyDescent="0.2">
      <c r="A213" s="224">
        <v>581200</v>
      </c>
      <c r="B213" s="220" t="s">
        <v>261</v>
      </c>
      <c r="C213" s="221">
        <v>530000</v>
      </c>
      <c r="D213" s="221">
        <v>530000</v>
      </c>
      <c r="E213" s="221">
        <v>0</v>
      </c>
      <c r="F213" s="154">
        <f t="shared" si="216"/>
        <v>100</v>
      </c>
    </row>
    <row r="214" spans="1:6" s="231" customFormat="1" ht="75.75" customHeight="1" x14ac:dyDescent="0.2">
      <c r="A214" s="230"/>
      <c r="B214" s="166" t="s">
        <v>578</v>
      </c>
      <c r="C214" s="167">
        <f t="shared" ref="C214" si="223">C139+C191</f>
        <v>4879527899.999445</v>
      </c>
      <c r="D214" s="167">
        <f t="shared" ref="D214" si="224">D139+D191</f>
        <v>5184480400.3904266</v>
      </c>
      <c r="E214" s="167">
        <f t="shared" ref="E214" si="225">E139+E191</f>
        <v>224229600</v>
      </c>
      <c r="F214" s="174">
        <f t="shared" si="216"/>
        <v>106.24963124795366</v>
      </c>
    </row>
    <row r="215" spans="1:6" s="214" customFormat="1" x14ac:dyDescent="0.2">
      <c r="A215" s="219"/>
      <c r="B215" s="220"/>
      <c r="C215" s="221"/>
      <c r="D215" s="221"/>
      <c r="E215" s="221"/>
      <c r="F215" s="162"/>
    </row>
    <row r="216" spans="1:6" s="214" customFormat="1" x14ac:dyDescent="0.2">
      <c r="A216" s="219"/>
      <c r="B216" s="220"/>
      <c r="C216" s="221"/>
      <c r="D216" s="221"/>
      <c r="E216" s="221"/>
      <c r="F216" s="162"/>
    </row>
    <row r="217" spans="1:6" s="214" customFormat="1" x14ac:dyDescent="0.2">
      <c r="A217" s="208" t="s">
        <v>881</v>
      </c>
      <c r="B217" s="220"/>
      <c r="C217" s="221"/>
      <c r="D217" s="221"/>
      <c r="E217" s="221"/>
      <c r="F217" s="232"/>
    </row>
    <row r="218" spans="1:6" s="214" customFormat="1" x14ac:dyDescent="0.2">
      <c r="A218" s="219"/>
      <c r="B218" s="220"/>
      <c r="C218" s="221"/>
      <c r="D218" s="221"/>
      <c r="E218" s="221"/>
      <c r="F218" s="162"/>
    </row>
    <row r="219" spans="1:6" ht="127.5" x14ac:dyDescent="0.2">
      <c r="A219" s="180" t="s">
        <v>41</v>
      </c>
      <c r="B219" s="180" t="s">
        <v>1</v>
      </c>
      <c r="C219" s="157" t="s">
        <v>1032</v>
      </c>
      <c r="D219" s="157" t="s">
        <v>1033</v>
      </c>
      <c r="E219" s="157" t="s">
        <v>866</v>
      </c>
      <c r="F219" s="157" t="s">
        <v>1034</v>
      </c>
    </row>
    <row r="220" spans="1:6" x14ac:dyDescent="0.2">
      <c r="A220" s="155">
        <v>1</v>
      </c>
      <c r="B220" s="156">
        <v>2</v>
      </c>
      <c r="C220" s="159">
        <v>3</v>
      </c>
      <c r="D220" s="159">
        <v>4</v>
      </c>
      <c r="E220" s="159">
        <v>5</v>
      </c>
      <c r="F220" s="159" t="s">
        <v>1035</v>
      </c>
    </row>
    <row r="221" spans="1:6" s="231" customFormat="1" ht="30.75" customHeight="1" x14ac:dyDescent="0.2">
      <c r="A221" s="233"/>
      <c r="B221" s="234" t="s">
        <v>579</v>
      </c>
      <c r="C221" s="235">
        <f t="shared" ref="C221" si="226">C222+C238+C253+C272</f>
        <v>106561300</v>
      </c>
      <c r="D221" s="235">
        <f t="shared" ref="D221" si="227">D222+D238+D253+D272</f>
        <v>98407900.010000005</v>
      </c>
      <c r="E221" s="235">
        <f t="shared" ref="E221" si="228">E222+E238+E253+E272</f>
        <v>14842900</v>
      </c>
      <c r="F221" s="236">
        <f>D221/C221*100</f>
        <v>92.348629389844163</v>
      </c>
    </row>
    <row r="222" spans="1:6" s="214" customFormat="1" ht="51" x14ac:dyDescent="0.2">
      <c r="A222" s="237"/>
      <c r="B222" s="213" t="s">
        <v>580</v>
      </c>
      <c r="C222" s="210">
        <f t="shared" ref="C222" si="229">C223-C230</f>
        <v>58493900</v>
      </c>
      <c r="D222" s="210">
        <f t="shared" ref="D222" si="230">D223-D230</f>
        <v>89778600</v>
      </c>
      <c r="E222" s="210">
        <f t="shared" ref="E222" si="231">E223-E230</f>
        <v>110000</v>
      </c>
      <c r="F222" s="162">
        <f>D222/C222*100</f>
        <v>153.48369659058466</v>
      </c>
    </row>
    <row r="223" spans="1:6" s="214" customFormat="1" x14ac:dyDescent="0.2">
      <c r="A223" s="215">
        <v>910000</v>
      </c>
      <c r="B223" s="213" t="s">
        <v>581</v>
      </c>
      <c r="C223" s="210">
        <f t="shared" ref="C223" si="232">C224+C228</f>
        <v>85174800</v>
      </c>
      <c r="D223" s="210">
        <f t="shared" ref="D223" si="233">D224+D228</f>
        <v>90128600</v>
      </c>
      <c r="E223" s="210">
        <f t="shared" ref="E223" si="234">E224+E228</f>
        <v>110000</v>
      </c>
      <c r="F223" s="162">
        <f>D223/C223*100</f>
        <v>105.81603948585732</v>
      </c>
    </row>
    <row r="224" spans="1:6" s="214" customFormat="1" x14ac:dyDescent="0.2">
      <c r="A224" s="216">
        <v>911000</v>
      </c>
      <c r="B224" s="222" t="s">
        <v>34</v>
      </c>
      <c r="C224" s="218">
        <f t="shared" ref="C224" si="235">SUM(C225:C227)</f>
        <v>80646700</v>
      </c>
      <c r="D224" s="218">
        <f t="shared" ref="D224" si="236">SUM(D225:D227)</f>
        <v>85241300</v>
      </c>
      <c r="E224" s="218">
        <f t="shared" ref="E224" si="237">SUM(E227:E227)</f>
        <v>110000</v>
      </c>
      <c r="F224" s="162">
        <f>D224/C224*100</f>
        <v>105.69719529751372</v>
      </c>
    </row>
    <row r="225" spans="1:6" s="251" customFormat="1" x14ac:dyDescent="0.2">
      <c r="A225" s="227">
        <v>911100</v>
      </c>
      <c r="B225" s="220" t="s">
        <v>875</v>
      </c>
      <c r="C225" s="252">
        <v>1000000</v>
      </c>
      <c r="D225" s="252">
        <v>0</v>
      </c>
      <c r="E225" s="252">
        <v>0</v>
      </c>
      <c r="F225" s="253">
        <v>0</v>
      </c>
    </row>
    <row r="226" spans="1:6" s="251" customFormat="1" x14ac:dyDescent="0.2">
      <c r="A226" s="227">
        <v>911200</v>
      </c>
      <c r="B226" s="220" t="s">
        <v>862</v>
      </c>
      <c r="C226" s="252">
        <v>0</v>
      </c>
      <c r="D226" s="252">
        <v>0</v>
      </c>
      <c r="E226" s="252">
        <v>0</v>
      </c>
      <c r="F226" s="253">
        <v>0</v>
      </c>
    </row>
    <row r="227" spans="1:6" s="214" customFormat="1" x14ac:dyDescent="0.2">
      <c r="A227" s="219">
        <v>911400</v>
      </c>
      <c r="B227" s="220" t="s">
        <v>35</v>
      </c>
      <c r="C227" s="221">
        <v>79646700</v>
      </c>
      <c r="D227" s="221">
        <v>85241300</v>
      </c>
      <c r="E227" s="221">
        <v>110000</v>
      </c>
      <c r="F227" s="154">
        <f>D227/C227*100</f>
        <v>107.02427093652342</v>
      </c>
    </row>
    <row r="228" spans="1:6" s="238" customFormat="1" ht="51" x14ac:dyDescent="0.2">
      <c r="A228" s="216">
        <v>918000</v>
      </c>
      <c r="B228" s="222" t="s">
        <v>551</v>
      </c>
      <c r="C228" s="218">
        <f t="shared" ref="C228:E228" si="238">C229</f>
        <v>4528100</v>
      </c>
      <c r="D228" s="218">
        <f t="shared" si="238"/>
        <v>4887300</v>
      </c>
      <c r="E228" s="218">
        <f t="shared" si="238"/>
        <v>0</v>
      </c>
      <c r="F228" s="162">
        <f>D228/C228*100</f>
        <v>107.93268699896204</v>
      </c>
    </row>
    <row r="229" spans="1:6" s="214" customFormat="1" ht="52.5" x14ac:dyDescent="0.2">
      <c r="A229" s="219">
        <v>918100</v>
      </c>
      <c r="B229" s="220" t="s">
        <v>36</v>
      </c>
      <c r="C229" s="221">
        <v>4528100</v>
      </c>
      <c r="D229" s="221">
        <v>4887300</v>
      </c>
      <c r="E229" s="221">
        <v>0</v>
      </c>
      <c r="F229" s="154">
        <f>D229/C229*100</f>
        <v>107.93268699896204</v>
      </c>
    </row>
    <row r="230" spans="1:6" s="238" customFormat="1" ht="25.5" x14ac:dyDescent="0.2">
      <c r="A230" s="216">
        <v>610000</v>
      </c>
      <c r="B230" s="222" t="s">
        <v>262</v>
      </c>
      <c r="C230" s="218">
        <f t="shared" ref="C230" si="239">C231+C235</f>
        <v>26680900</v>
      </c>
      <c r="D230" s="218">
        <f t="shared" ref="D230" si="240">D231+D235</f>
        <v>350000</v>
      </c>
      <c r="E230" s="218">
        <f t="shared" ref="E230" si="241">E231+E235</f>
        <v>0</v>
      </c>
      <c r="F230" s="162"/>
    </row>
    <row r="231" spans="1:6" s="238" customFormat="1" ht="25.5" x14ac:dyDescent="0.2">
      <c r="A231" s="216">
        <v>611000</v>
      </c>
      <c r="B231" s="222" t="s">
        <v>263</v>
      </c>
      <c r="C231" s="218">
        <f t="shared" ref="C231" si="242">SUM(C232:C234)</f>
        <v>26310900</v>
      </c>
      <c r="D231" s="218">
        <f t="shared" ref="D231" si="243">SUM(D232:D234)</f>
        <v>0</v>
      </c>
      <c r="E231" s="218">
        <f t="shared" ref="E231" si="244">SUM(E232:E234)</f>
        <v>0</v>
      </c>
      <c r="F231" s="162">
        <f>D231/C231*100</f>
        <v>0</v>
      </c>
    </row>
    <row r="232" spans="1:6" s="214" customFormat="1" x14ac:dyDescent="0.2">
      <c r="A232" s="227">
        <v>611100</v>
      </c>
      <c r="B232" s="220" t="s">
        <v>728</v>
      </c>
      <c r="C232" s="221">
        <v>0</v>
      </c>
      <c r="D232" s="221">
        <v>0</v>
      </c>
      <c r="E232" s="221">
        <v>0</v>
      </c>
      <c r="F232" s="154">
        <v>0</v>
      </c>
    </row>
    <row r="233" spans="1:6" s="214" customFormat="1" x14ac:dyDescent="0.2">
      <c r="A233" s="227">
        <v>611200</v>
      </c>
      <c r="B233" s="220" t="s">
        <v>264</v>
      </c>
      <c r="C233" s="221">
        <v>26310900</v>
      </c>
      <c r="D233" s="221">
        <v>0</v>
      </c>
      <c r="E233" s="221">
        <v>0</v>
      </c>
      <c r="F233" s="154">
        <f>D233/C233*100</f>
        <v>0</v>
      </c>
    </row>
    <row r="234" spans="1:6" s="211" customFormat="1" x14ac:dyDescent="0.2">
      <c r="A234" s="224">
        <v>611400</v>
      </c>
      <c r="B234" s="220" t="s">
        <v>582</v>
      </c>
      <c r="C234" s="221">
        <v>0</v>
      </c>
      <c r="D234" s="221">
        <v>0</v>
      </c>
      <c r="E234" s="221">
        <v>0</v>
      </c>
      <c r="F234" s="154">
        <v>0</v>
      </c>
    </row>
    <row r="235" spans="1:6" s="223" customFormat="1" ht="51" x14ac:dyDescent="0.2">
      <c r="A235" s="239">
        <v>618000</v>
      </c>
      <c r="B235" s="239" t="s">
        <v>265</v>
      </c>
      <c r="C235" s="218">
        <f t="shared" ref="C235" si="245">C236+C237</f>
        <v>370000</v>
      </c>
      <c r="D235" s="218">
        <f t="shared" ref="D235" si="246">D236+D237</f>
        <v>350000</v>
      </c>
      <c r="E235" s="218">
        <f t="shared" ref="E235" si="247">E236+E237</f>
        <v>0</v>
      </c>
      <c r="F235" s="162">
        <f>D235/C235*100</f>
        <v>94.594594594594597</v>
      </c>
    </row>
    <row r="236" spans="1:6" s="211" customFormat="1" ht="52.5" x14ac:dyDescent="0.2">
      <c r="A236" s="224">
        <v>618100</v>
      </c>
      <c r="B236" s="220" t="s">
        <v>583</v>
      </c>
      <c r="C236" s="221">
        <v>370000</v>
      </c>
      <c r="D236" s="221">
        <v>350000</v>
      </c>
      <c r="E236" s="221">
        <v>0</v>
      </c>
      <c r="F236" s="154">
        <f>D236/C236*100</f>
        <v>94.594594594594597</v>
      </c>
    </row>
    <row r="237" spans="1:6" s="211" customFormat="1" ht="52.5" x14ac:dyDescent="0.2">
      <c r="A237" s="224">
        <v>618200</v>
      </c>
      <c r="B237" s="220" t="s">
        <v>729</v>
      </c>
      <c r="C237" s="221">
        <v>0</v>
      </c>
      <c r="D237" s="221">
        <v>0</v>
      </c>
      <c r="E237" s="221">
        <v>0</v>
      </c>
      <c r="F237" s="154">
        <v>0</v>
      </c>
    </row>
    <row r="238" spans="1:6" s="214" customFormat="1" x14ac:dyDescent="0.2">
      <c r="A238" s="219"/>
      <c r="B238" s="178" t="s">
        <v>584</v>
      </c>
      <c r="C238" s="210">
        <f t="shared" ref="C238" si="248">C239-C245</f>
        <v>81890200</v>
      </c>
      <c r="D238" s="210">
        <f t="shared" ref="D238" si="249">D239-D245</f>
        <v>46059600</v>
      </c>
      <c r="E238" s="210">
        <f t="shared" ref="E238" si="250">E239-E245</f>
        <v>1931000</v>
      </c>
      <c r="F238" s="162">
        <f t="shared" ref="F238:F257" si="251">D238/C238*100</f>
        <v>56.245558076546395</v>
      </c>
    </row>
    <row r="239" spans="1:6" s="214" customFormat="1" x14ac:dyDescent="0.2">
      <c r="A239" s="215">
        <v>920000</v>
      </c>
      <c r="B239" s="178" t="s">
        <v>585</v>
      </c>
      <c r="C239" s="210">
        <f>C240+C243</f>
        <v>908517000</v>
      </c>
      <c r="D239" s="210">
        <f t="shared" ref="D239:E239" si="252">D240+D243</f>
        <v>862000000</v>
      </c>
      <c r="E239" s="210">
        <f t="shared" si="252"/>
        <v>2000000</v>
      </c>
      <c r="F239" s="162">
        <f t="shared" si="251"/>
        <v>94.879897679405019</v>
      </c>
    </row>
    <row r="240" spans="1:6" s="214" customFormat="1" x14ac:dyDescent="0.2">
      <c r="A240" s="216">
        <v>921000</v>
      </c>
      <c r="B240" s="194" t="s">
        <v>555</v>
      </c>
      <c r="C240" s="218">
        <f t="shared" ref="C240" si="253">SUM(C241:C242)</f>
        <v>891117000</v>
      </c>
      <c r="D240" s="218">
        <f t="shared" ref="D240" si="254">SUM(D241:D242)</f>
        <v>862000000</v>
      </c>
      <c r="E240" s="218">
        <f t="shared" ref="E240" si="255">SUM(E241:E242)</f>
        <v>2000000</v>
      </c>
      <c r="F240" s="162">
        <f t="shared" si="251"/>
        <v>96.732527827434552</v>
      </c>
    </row>
    <row r="241" spans="1:6" s="214" customFormat="1" x14ac:dyDescent="0.2">
      <c r="A241" s="219">
        <v>921100</v>
      </c>
      <c r="B241" s="192" t="s">
        <v>37</v>
      </c>
      <c r="C241" s="221">
        <v>319936100</v>
      </c>
      <c r="D241" s="221">
        <v>358000000</v>
      </c>
      <c r="E241" s="221">
        <v>0</v>
      </c>
      <c r="F241" s="154">
        <f t="shared" si="251"/>
        <v>111.89734450098004</v>
      </c>
    </row>
    <row r="242" spans="1:6" s="214" customFormat="1" x14ac:dyDescent="0.2">
      <c r="A242" s="219">
        <v>921200</v>
      </c>
      <c r="B242" s="192" t="s">
        <v>38</v>
      </c>
      <c r="C242" s="221">
        <v>571180900</v>
      </c>
      <c r="D242" s="221">
        <v>504000000</v>
      </c>
      <c r="E242" s="221">
        <v>2000000</v>
      </c>
      <c r="F242" s="154">
        <f t="shared" si="251"/>
        <v>88.238244661192283</v>
      </c>
    </row>
    <row r="243" spans="1:6" s="262" customFormat="1" ht="51" x14ac:dyDescent="0.2">
      <c r="A243" s="216">
        <v>928000</v>
      </c>
      <c r="B243" s="194" t="s">
        <v>873</v>
      </c>
      <c r="C243" s="260">
        <f t="shared" ref="C243:E243" si="256">C244</f>
        <v>17400000</v>
      </c>
      <c r="D243" s="260">
        <f t="shared" si="256"/>
        <v>0</v>
      </c>
      <c r="E243" s="260">
        <f t="shared" si="256"/>
        <v>0</v>
      </c>
      <c r="F243" s="261">
        <f t="shared" si="251"/>
        <v>0</v>
      </c>
    </row>
    <row r="244" spans="1:6" s="214" customFormat="1" ht="52.5" x14ac:dyDescent="0.2">
      <c r="A244" s="219">
        <v>928200</v>
      </c>
      <c r="B244" s="192" t="s">
        <v>872</v>
      </c>
      <c r="C244" s="221">
        <v>17400000</v>
      </c>
      <c r="D244" s="221">
        <v>0</v>
      </c>
      <c r="E244" s="221">
        <v>0</v>
      </c>
      <c r="F244" s="154">
        <f t="shared" si="251"/>
        <v>0</v>
      </c>
    </row>
    <row r="245" spans="1:6" s="238" customFormat="1" ht="25.5" x14ac:dyDescent="0.2">
      <c r="A245" s="225">
        <v>620000</v>
      </c>
      <c r="B245" s="222" t="s">
        <v>267</v>
      </c>
      <c r="C245" s="218">
        <f t="shared" ref="C245" si="257">C246+C251</f>
        <v>826626800</v>
      </c>
      <c r="D245" s="218">
        <f t="shared" ref="D245" si="258">D246+D251</f>
        <v>815940400</v>
      </c>
      <c r="E245" s="218">
        <f>E246+E251</f>
        <v>69000</v>
      </c>
      <c r="F245" s="162">
        <f t="shared" si="251"/>
        <v>98.707227977607303</v>
      </c>
    </row>
    <row r="246" spans="1:6" s="238" customFormat="1" ht="25.5" x14ac:dyDescent="0.2">
      <c r="A246" s="225">
        <v>621000</v>
      </c>
      <c r="B246" s="222" t="s">
        <v>268</v>
      </c>
      <c r="C246" s="218">
        <f t="shared" ref="C246" si="259">SUM(C247:C250)</f>
        <v>809598800</v>
      </c>
      <c r="D246" s="218">
        <f t="shared" ref="D246" si="260">SUM(D247:D250)</f>
        <v>815940400</v>
      </c>
      <c r="E246" s="218">
        <f t="shared" ref="E246" si="261">SUM(E247:E250)</f>
        <v>69000</v>
      </c>
      <c r="F246" s="162">
        <f t="shared" si="251"/>
        <v>100.78330155627701</v>
      </c>
    </row>
    <row r="247" spans="1:6" s="211" customFormat="1" x14ac:dyDescent="0.2">
      <c r="A247" s="224">
        <v>621100</v>
      </c>
      <c r="B247" s="220" t="s">
        <v>586</v>
      </c>
      <c r="C247" s="221">
        <v>393574400</v>
      </c>
      <c r="D247" s="221">
        <v>424704900</v>
      </c>
      <c r="E247" s="221">
        <v>0</v>
      </c>
      <c r="F247" s="154">
        <f t="shared" si="251"/>
        <v>107.90968619910237</v>
      </c>
    </row>
    <row r="248" spans="1:6" s="211" customFormat="1" x14ac:dyDescent="0.2">
      <c r="A248" s="224">
        <v>621300</v>
      </c>
      <c r="B248" s="220" t="s">
        <v>587</v>
      </c>
      <c r="C248" s="221">
        <v>22669700</v>
      </c>
      <c r="D248" s="221">
        <v>17857200</v>
      </c>
      <c r="E248" s="221">
        <v>0</v>
      </c>
      <c r="F248" s="154">
        <f t="shared" si="251"/>
        <v>78.771223262769254</v>
      </c>
    </row>
    <row r="249" spans="1:6" s="211" customFormat="1" ht="52.5" x14ac:dyDescent="0.2">
      <c r="A249" s="224">
        <v>621400</v>
      </c>
      <c r="B249" s="220" t="s">
        <v>273</v>
      </c>
      <c r="C249" s="221">
        <v>383732500</v>
      </c>
      <c r="D249" s="221">
        <v>357103200</v>
      </c>
      <c r="E249" s="221">
        <v>0</v>
      </c>
      <c r="F249" s="154">
        <f t="shared" si="251"/>
        <v>93.060452268181621</v>
      </c>
    </row>
    <row r="250" spans="1:6" s="211" customFormat="1" x14ac:dyDescent="0.2">
      <c r="A250" s="224">
        <v>621900</v>
      </c>
      <c r="B250" s="220" t="s">
        <v>275</v>
      </c>
      <c r="C250" s="221">
        <v>9622200</v>
      </c>
      <c r="D250" s="221">
        <v>16275100</v>
      </c>
      <c r="E250" s="221">
        <v>69000</v>
      </c>
      <c r="F250" s="154">
        <f t="shared" si="251"/>
        <v>169.14115275093013</v>
      </c>
    </row>
    <row r="251" spans="1:6" s="223" customFormat="1" ht="51" x14ac:dyDescent="0.2">
      <c r="A251" s="225">
        <v>628000</v>
      </c>
      <c r="B251" s="222" t="s">
        <v>833</v>
      </c>
      <c r="C251" s="218">
        <f t="shared" ref="C251:E251" si="262">C252</f>
        <v>17028000</v>
      </c>
      <c r="D251" s="218">
        <f t="shared" si="262"/>
        <v>0</v>
      </c>
      <c r="E251" s="218">
        <f t="shared" si="262"/>
        <v>0</v>
      </c>
      <c r="F251" s="240">
        <f t="shared" si="251"/>
        <v>0</v>
      </c>
    </row>
    <row r="252" spans="1:6" s="211" customFormat="1" ht="52.5" x14ac:dyDescent="0.2">
      <c r="A252" s="224">
        <v>628200</v>
      </c>
      <c r="B252" s="220" t="s">
        <v>834</v>
      </c>
      <c r="C252" s="221">
        <v>17028000</v>
      </c>
      <c r="D252" s="221">
        <v>0</v>
      </c>
      <c r="E252" s="221">
        <v>0</v>
      </c>
      <c r="F252" s="154">
        <f t="shared" si="251"/>
        <v>0</v>
      </c>
    </row>
    <row r="253" spans="1:6" s="146" customFormat="1" ht="25.5" x14ac:dyDescent="0.2">
      <c r="A253" s="241"/>
      <c r="B253" s="178" t="s">
        <v>588</v>
      </c>
      <c r="C253" s="210">
        <f t="shared" ref="C253" si="263">C254-C263</f>
        <v>-33822800</v>
      </c>
      <c r="D253" s="210">
        <f t="shared" ref="D253" si="264">D254-D263</f>
        <v>-37430299.989999995</v>
      </c>
      <c r="E253" s="210">
        <f t="shared" ref="E253" si="265">E254-E263</f>
        <v>-35523400</v>
      </c>
      <c r="F253" s="162">
        <f t="shared" si="251"/>
        <v>110.66588215641518</v>
      </c>
    </row>
    <row r="254" spans="1:6" s="214" customFormat="1" x14ac:dyDescent="0.2">
      <c r="A254" s="215">
        <v>930000</v>
      </c>
      <c r="B254" s="178" t="s">
        <v>589</v>
      </c>
      <c r="C254" s="218">
        <f t="shared" ref="C254" si="266">C255+C260</f>
        <v>43341600</v>
      </c>
      <c r="D254" s="218">
        <f t="shared" ref="D254" si="267">D255+D260</f>
        <v>31798900</v>
      </c>
      <c r="E254" s="218">
        <f t="shared" ref="E254" si="268">E255+E260</f>
        <v>62425500</v>
      </c>
      <c r="F254" s="162">
        <f t="shared" si="251"/>
        <v>73.368080550787226</v>
      </c>
    </row>
    <row r="255" spans="1:6" s="238" customFormat="1" ht="25.5" x14ac:dyDescent="0.2">
      <c r="A255" s="216">
        <v>931000</v>
      </c>
      <c r="B255" s="194" t="s">
        <v>559</v>
      </c>
      <c r="C255" s="218">
        <f t="shared" ref="C255" si="269">SUM(C256:C259)</f>
        <v>7765600</v>
      </c>
      <c r="D255" s="218">
        <f t="shared" ref="D255" si="270">SUM(D256:D259)</f>
        <v>5075000</v>
      </c>
      <c r="E255" s="218">
        <f t="shared" ref="E255" si="271">SUM(E256:E259)</f>
        <v>62079800</v>
      </c>
      <c r="F255" s="162">
        <f t="shared" si="251"/>
        <v>65.352323065828784</v>
      </c>
    </row>
    <row r="256" spans="1:6" x14ac:dyDescent="0.2">
      <c r="A256" s="219">
        <v>931100</v>
      </c>
      <c r="B256" s="192" t="s">
        <v>590</v>
      </c>
      <c r="C256" s="152">
        <v>775600</v>
      </c>
      <c r="D256" s="152">
        <v>1000000</v>
      </c>
      <c r="E256" s="152">
        <v>1318500</v>
      </c>
      <c r="F256" s="154">
        <f t="shared" si="251"/>
        <v>128.93243940175347</v>
      </c>
    </row>
    <row r="257" spans="1:6" x14ac:dyDescent="0.2">
      <c r="A257" s="219">
        <v>931200</v>
      </c>
      <c r="B257" s="192" t="s">
        <v>800</v>
      </c>
      <c r="C257" s="152">
        <v>6100000</v>
      </c>
      <c r="D257" s="152">
        <v>4040000</v>
      </c>
      <c r="E257" s="152">
        <v>60499800</v>
      </c>
      <c r="F257" s="154">
        <f t="shared" si="251"/>
        <v>66.229508196721312</v>
      </c>
    </row>
    <row r="258" spans="1:6" x14ac:dyDescent="0.2">
      <c r="A258" s="219">
        <v>931300</v>
      </c>
      <c r="B258" s="192" t="s">
        <v>803</v>
      </c>
      <c r="C258" s="152">
        <v>135000</v>
      </c>
      <c r="D258" s="152">
        <v>5000</v>
      </c>
      <c r="E258" s="152">
        <v>2200</v>
      </c>
      <c r="F258" s="154"/>
    </row>
    <row r="259" spans="1:6" x14ac:dyDescent="0.2">
      <c r="A259" s="219">
        <v>931900</v>
      </c>
      <c r="B259" s="192" t="s">
        <v>559</v>
      </c>
      <c r="C259" s="152">
        <v>755000</v>
      </c>
      <c r="D259" s="152">
        <v>30000</v>
      </c>
      <c r="E259" s="152">
        <v>259300</v>
      </c>
      <c r="F259" s="154"/>
    </row>
    <row r="260" spans="1:6" s="243" customFormat="1" ht="52.5" customHeight="1" x14ac:dyDescent="0.2">
      <c r="A260" s="216">
        <v>938000</v>
      </c>
      <c r="B260" s="194" t="s">
        <v>39</v>
      </c>
      <c r="C260" s="242">
        <f t="shared" ref="C260" si="272">C261+C262</f>
        <v>35576000</v>
      </c>
      <c r="D260" s="242">
        <f t="shared" ref="D260" si="273">D261+D262</f>
        <v>26723900</v>
      </c>
      <c r="E260" s="242">
        <f t="shared" ref="E260" si="274">E261+E262</f>
        <v>345700</v>
      </c>
      <c r="F260" s="162">
        <f>D260/C260*100</f>
        <v>75.117776028783439</v>
      </c>
    </row>
    <row r="261" spans="1:6" x14ac:dyDescent="0.2">
      <c r="A261" s="219">
        <v>938100</v>
      </c>
      <c r="B261" s="192" t="s">
        <v>40</v>
      </c>
      <c r="C261" s="152">
        <v>35538500</v>
      </c>
      <c r="D261" s="152">
        <v>26393900</v>
      </c>
      <c r="E261" s="152">
        <v>88000</v>
      </c>
      <c r="F261" s="154">
        <f>D261/C261*100</f>
        <v>74.26846940641839</v>
      </c>
    </row>
    <row r="262" spans="1:6" ht="52.5" x14ac:dyDescent="0.2">
      <c r="A262" s="219">
        <v>938200</v>
      </c>
      <c r="B262" s="192" t="s">
        <v>721</v>
      </c>
      <c r="C262" s="152">
        <v>37500</v>
      </c>
      <c r="D262" s="152">
        <v>330000</v>
      </c>
      <c r="E262" s="152">
        <v>257700</v>
      </c>
      <c r="F262" s="154"/>
    </row>
    <row r="263" spans="1:6" s="243" customFormat="1" ht="25.5" x14ac:dyDescent="0.2">
      <c r="A263" s="225">
        <v>630000</v>
      </c>
      <c r="B263" s="222" t="s">
        <v>277</v>
      </c>
      <c r="C263" s="242">
        <f t="shared" ref="C263" si="275">C264+C269</f>
        <v>77164400</v>
      </c>
      <c r="D263" s="242">
        <f t="shared" ref="D263" si="276">D264+D269</f>
        <v>69229199.989999995</v>
      </c>
      <c r="E263" s="242">
        <f t="shared" ref="E263" si="277">E264+E269</f>
        <v>97948900</v>
      </c>
      <c r="F263" s="162">
        <f>D263/C263*100</f>
        <v>89.716501378874199</v>
      </c>
    </row>
    <row r="264" spans="1:6" s="243" customFormat="1" ht="25.5" x14ac:dyDescent="0.2">
      <c r="A264" s="225">
        <v>631000</v>
      </c>
      <c r="B264" s="222" t="s">
        <v>591</v>
      </c>
      <c r="C264" s="242">
        <f t="shared" ref="C264" si="278">SUM(C265:C268)</f>
        <v>36676200</v>
      </c>
      <c r="D264" s="242">
        <f t="shared" ref="D264" si="279">SUM(D265:D268)</f>
        <v>32907700</v>
      </c>
      <c r="E264" s="242">
        <f t="shared" ref="E264" si="280">SUM(E265:E268)</f>
        <v>97721500</v>
      </c>
      <c r="F264" s="162">
        <f>D264/C264*100</f>
        <v>89.724944241769862</v>
      </c>
    </row>
    <row r="265" spans="1:6" x14ac:dyDescent="0.2">
      <c r="A265" s="224">
        <v>631100</v>
      </c>
      <c r="B265" s="220" t="s">
        <v>279</v>
      </c>
      <c r="C265" s="152">
        <v>2300900</v>
      </c>
      <c r="D265" s="152">
        <v>15672300</v>
      </c>
      <c r="E265" s="152">
        <v>1936400</v>
      </c>
      <c r="F265" s="154"/>
    </row>
    <row r="266" spans="1:6" x14ac:dyDescent="0.2">
      <c r="A266" s="224">
        <v>631200</v>
      </c>
      <c r="B266" s="220" t="s">
        <v>280</v>
      </c>
      <c r="C266" s="152">
        <v>6100000</v>
      </c>
      <c r="D266" s="152">
        <v>4040000</v>
      </c>
      <c r="E266" s="152">
        <v>94409000</v>
      </c>
      <c r="F266" s="154">
        <f t="shared" ref="F266:F271" si="281">D266/C266*100</f>
        <v>66.229508196721312</v>
      </c>
    </row>
    <row r="267" spans="1:6" x14ac:dyDescent="0.2">
      <c r="A267" s="224">
        <v>631300</v>
      </c>
      <c r="B267" s="220" t="s">
        <v>730</v>
      </c>
      <c r="C267" s="152">
        <v>24000</v>
      </c>
      <c r="D267" s="152">
        <v>38000</v>
      </c>
      <c r="E267" s="152">
        <v>206500</v>
      </c>
      <c r="F267" s="154">
        <f t="shared" si="281"/>
        <v>158.33333333333331</v>
      </c>
    </row>
    <row r="268" spans="1:6" x14ac:dyDescent="0.2">
      <c r="A268" s="224">
        <v>631900</v>
      </c>
      <c r="B268" s="220" t="s">
        <v>278</v>
      </c>
      <c r="C268" s="152">
        <v>28251300</v>
      </c>
      <c r="D268" s="152">
        <v>13157400</v>
      </c>
      <c r="E268" s="152">
        <v>1169600</v>
      </c>
      <c r="F268" s="154">
        <f t="shared" si="281"/>
        <v>46.572724087033166</v>
      </c>
    </row>
    <row r="269" spans="1:6" s="243" customFormat="1" ht="48.75" customHeight="1" x14ac:dyDescent="0.2">
      <c r="A269" s="225">
        <v>638000</v>
      </c>
      <c r="B269" s="222" t="s">
        <v>284</v>
      </c>
      <c r="C269" s="242">
        <f t="shared" ref="C269" si="282">C270+C271</f>
        <v>40488200</v>
      </c>
      <c r="D269" s="242">
        <f t="shared" ref="D269" si="283">D270+D271</f>
        <v>36321499.989999995</v>
      </c>
      <c r="E269" s="242">
        <f t="shared" ref="E269" si="284">E270+E271</f>
        <v>227400</v>
      </c>
      <c r="F269" s="162">
        <f t="shared" si="281"/>
        <v>89.708853419020841</v>
      </c>
    </row>
    <row r="270" spans="1:6" ht="48.75" customHeight="1" x14ac:dyDescent="0.2">
      <c r="A270" s="224">
        <v>638100</v>
      </c>
      <c r="B270" s="220" t="s">
        <v>285</v>
      </c>
      <c r="C270" s="152">
        <v>35158200</v>
      </c>
      <c r="D270" s="152">
        <v>32981499.989999998</v>
      </c>
      <c r="E270" s="152">
        <v>227400</v>
      </c>
      <c r="F270" s="154">
        <f t="shared" si="281"/>
        <v>93.808841152277409</v>
      </c>
    </row>
    <row r="271" spans="1:6" ht="52.5" x14ac:dyDescent="0.2">
      <c r="A271" s="244">
        <v>638200</v>
      </c>
      <c r="B271" s="151" t="s">
        <v>286</v>
      </c>
      <c r="C271" s="152">
        <v>5330000</v>
      </c>
      <c r="D271" s="152">
        <v>3340000</v>
      </c>
      <c r="E271" s="152">
        <v>0</v>
      </c>
      <c r="F271" s="154">
        <f t="shared" si="281"/>
        <v>62.664165103189497</v>
      </c>
    </row>
    <row r="272" spans="1:6" s="146" customFormat="1" ht="51" x14ac:dyDescent="0.2">
      <c r="A272" s="245" t="s">
        <v>287</v>
      </c>
      <c r="B272" s="246" t="s">
        <v>824</v>
      </c>
      <c r="C272" s="161">
        <v>0</v>
      </c>
      <c r="D272" s="161">
        <v>0</v>
      </c>
      <c r="E272" s="161">
        <v>48325300</v>
      </c>
      <c r="F272" s="162">
        <v>0</v>
      </c>
    </row>
    <row r="275" spans="1:6" ht="50.25" customHeight="1" x14ac:dyDescent="0.2">
      <c r="A275" s="308" t="s">
        <v>882</v>
      </c>
      <c r="B275" s="308"/>
      <c r="C275" s="308"/>
      <c r="D275" s="308"/>
      <c r="E275" s="308"/>
      <c r="F275" s="308"/>
    </row>
    <row r="277" spans="1:6" ht="127.5" x14ac:dyDescent="0.2">
      <c r="A277" s="247" t="s">
        <v>41</v>
      </c>
      <c r="B277" s="247" t="s">
        <v>534</v>
      </c>
      <c r="C277" s="157" t="s">
        <v>1032</v>
      </c>
      <c r="D277" s="157" t="s">
        <v>1033</v>
      </c>
      <c r="E277" s="157" t="s">
        <v>866</v>
      </c>
      <c r="F277" s="157" t="s">
        <v>1034</v>
      </c>
    </row>
    <row r="278" spans="1:6" x14ac:dyDescent="0.2">
      <c r="A278" s="156">
        <v>1</v>
      </c>
      <c r="B278" s="156">
        <v>2</v>
      </c>
      <c r="C278" s="159">
        <v>3</v>
      </c>
      <c r="D278" s="159">
        <v>4</v>
      </c>
      <c r="E278" s="159">
        <v>5</v>
      </c>
      <c r="F278" s="159" t="s">
        <v>1035</v>
      </c>
    </row>
    <row r="279" spans="1:6" x14ac:dyDescent="0.2">
      <c r="A279" s="237" t="s">
        <v>592</v>
      </c>
      <c r="B279" s="220" t="s">
        <v>593</v>
      </c>
      <c r="C279" s="153">
        <v>555562200</v>
      </c>
      <c r="D279" s="153">
        <v>585115900</v>
      </c>
      <c r="E279" s="153">
        <v>184100</v>
      </c>
      <c r="F279" s="154">
        <f>D279/C279*100</f>
        <v>105.31960237755555</v>
      </c>
    </row>
    <row r="280" spans="1:6" x14ac:dyDescent="0.2">
      <c r="A280" s="237" t="s">
        <v>594</v>
      </c>
      <c r="B280" s="220" t="s">
        <v>595</v>
      </c>
      <c r="C280" s="153">
        <v>0</v>
      </c>
      <c r="D280" s="153">
        <v>0</v>
      </c>
      <c r="E280" s="153">
        <v>0</v>
      </c>
      <c r="F280" s="154">
        <v>0</v>
      </c>
    </row>
    <row r="281" spans="1:6" x14ac:dyDescent="0.2">
      <c r="A281" s="248" t="s">
        <v>596</v>
      </c>
      <c r="B281" s="220" t="s">
        <v>597</v>
      </c>
      <c r="C281" s="153">
        <v>465513699.99944443</v>
      </c>
      <c r="D281" s="153">
        <v>464959399.99611109</v>
      </c>
      <c r="E281" s="153">
        <v>13826900</v>
      </c>
      <c r="F281" s="154">
        <f t="shared" ref="F281:F289" si="285">D281/C281*100</f>
        <v>99.880927241596979</v>
      </c>
    </row>
    <row r="282" spans="1:6" x14ac:dyDescent="0.2">
      <c r="A282" s="248" t="s">
        <v>598</v>
      </c>
      <c r="B282" s="220" t="s">
        <v>599</v>
      </c>
      <c r="C282" s="153">
        <v>354609400</v>
      </c>
      <c r="D282" s="153">
        <v>335600400.39999998</v>
      </c>
      <c r="E282" s="153">
        <v>165105900</v>
      </c>
      <c r="F282" s="154">
        <f t="shared" si="285"/>
        <v>94.639454114865529</v>
      </c>
    </row>
    <row r="283" spans="1:6" x14ac:dyDescent="0.2">
      <c r="A283" s="248" t="s">
        <v>600</v>
      </c>
      <c r="B283" s="220" t="s">
        <v>601</v>
      </c>
      <c r="C283" s="153">
        <v>7434400</v>
      </c>
      <c r="D283" s="153">
        <v>6502000</v>
      </c>
      <c r="E283" s="153">
        <v>0</v>
      </c>
      <c r="F283" s="154">
        <f t="shared" si="285"/>
        <v>87.45830194770258</v>
      </c>
    </row>
    <row r="284" spans="1:6" x14ac:dyDescent="0.2">
      <c r="A284" s="248" t="s">
        <v>602</v>
      </c>
      <c r="B284" s="220" t="s">
        <v>603</v>
      </c>
      <c r="C284" s="153">
        <v>20215900</v>
      </c>
      <c r="D284" s="153">
        <v>15200000</v>
      </c>
      <c r="E284" s="153">
        <v>0</v>
      </c>
      <c r="F284" s="154">
        <f t="shared" si="285"/>
        <v>75.18834184973214</v>
      </c>
    </row>
    <row r="285" spans="1:6" x14ac:dyDescent="0.2">
      <c r="A285" s="248" t="s">
        <v>604</v>
      </c>
      <c r="B285" s="220" t="s">
        <v>605</v>
      </c>
      <c r="C285" s="153">
        <v>318971900</v>
      </c>
      <c r="D285" s="153">
        <v>423872200</v>
      </c>
      <c r="E285" s="153">
        <v>0</v>
      </c>
      <c r="F285" s="154">
        <f t="shared" si="285"/>
        <v>132.88700352601592</v>
      </c>
    </row>
    <row r="286" spans="1:6" x14ac:dyDescent="0.2">
      <c r="A286" s="248" t="s">
        <v>606</v>
      </c>
      <c r="B286" s="220" t="s">
        <v>607</v>
      </c>
      <c r="C286" s="153">
        <v>114564799.99999997</v>
      </c>
      <c r="D286" s="153">
        <v>121833899.9943153</v>
      </c>
      <c r="E286" s="153">
        <v>0</v>
      </c>
      <c r="F286" s="154">
        <f t="shared" si="285"/>
        <v>106.3449680829673</v>
      </c>
    </row>
    <row r="287" spans="1:6" x14ac:dyDescent="0.2">
      <c r="A287" s="248" t="s">
        <v>608</v>
      </c>
      <c r="B287" s="220" t="s">
        <v>609</v>
      </c>
      <c r="C287" s="153">
        <v>616507800.00000036</v>
      </c>
      <c r="D287" s="153">
        <v>630897500</v>
      </c>
      <c r="E287" s="153">
        <v>45112700</v>
      </c>
      <c r="F287" s="154">
        <f t="shared" si="285"/>
        <v>102.33406617077669</v>
      </c>
    </row>
    <row r="288" spans="1:6" x14ac:dyDescent="0.2">
      <c r="A288" s="248">
        <v>10</v>
      </c>
      <c r="B288" s="220" t="s">
        <v>610</v>
      </c>
      <c r="C288" s="153">
        <v>2423364800</v>
      </c>
      <c r="D288" s="153">
        <v>2580961800</v>
      </c>
      <c r="E288" s="153">
        <v>0</v>
      </c>
      <c r="F288" s="154">
        <f t="shared" si="285"/>
        <v>106.50323054952354</v>
      </c>
    </row>
    <row r="289" spans="1:6" s="146" customFormat="1" ht="25.5" x14ac:dyDescent="0.2">
      <c r="A289" s="305" t="s">
        <v>611</v>
      </c>
      <c r="B289" s="305"/>
      <c r="C289" s="249">
        <f t="shared" ref="C289" si="286">SUM(C279:C288)</f>
        <v>4876744899.999445</v>
      </c>
      <c r="D289" s="249">
        <f t="shared" ref="D289" si="287">SUM(D279:D288)</f>
        <v>5164943100.3904266</v>
      </c>
      <c r="E289" s="249">
        <f t="shared" ref="E289" si="288">SUM(E279:E288)</f>
        <v>224229600</v>
      </c>
      <c r="F289" s="250">
        <f t="shared" si="285"/>
        <v>105.90964272892384</v>
      </c>
    </row>
    <row r="292" spans="1:6" x14ac:dyDescent="0.2">
      <c r="E292" s="153"/>
    </row>
  </sheetData>
  <mergeCells count="4">
    <mergeCell ref="A289:B289"/>
    <mergeCell ref="A71:F71"/>
    <mergeCell ref="A135:F135"/>
    <mergeCell ref="A275:F275"/>
  </mergeCells>
  <printOptions horizontalCentered="1"/>
  <pageMargins left="0" right="0" top="0" bottom="0" header="0" footer="0"/>
  <pageSetup paperSize="9" scale="35" firstPageNumber="4" orientation="portrait" useFirstPageNumber="1" r:id="rId1"/>
  <headerFooter>
    <oddFooter>&amp;C&amp;18&amp;P</oddFooter>
  </headerFooter>
  <rowBreaks count="6" manualBreakCount="6">
    <brk id="70" max="5" man="1"/>
    <brk id="117" max="16383" man="1"/>
    <brk id="134" max="16383" man="1"/>
    <brk id="189" max="16383" man="1"/>
    <brk id="215" max="5" man="1"/>
    <brk id="27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0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A6" sqref="A6"/>
    </sheetView>
  </sheetViews>
  <sheetFormatPr defaultColWidth="9.140625" defaultRowHeight="20.25" x14ac:dyDescent="0.2"/>
  <cols>
    <col min="1" max="1" width="25.28515625" style="52" customWidth="1"/>
    <col min="2" max="2" width="108.42578125" style="66" customWidth="1"/>
    <col min="3" max="5" width="30.85546875" style="25" customWidth="1"/>
    <col min="6" max="6" width="19.42578125" style="137" customWidth="1"/>
    <col min="7" max="7" width="20.28515625" style="264" customWidth="1"/>
    <col min="8" max="8" width="16.7109375" style="264" customWidth="1"/>
    <col min="9" max="16384" width="9.140625" style="32"/>
  </cols>
  <sheetData>
    <row r="1" spans="1:8" s="26" customFormat="1" x14ac:dyDescent="0.2">
      <c r="A1" s="68" t="s">
        <v>1036</v>
      </c>
      <c r="B1" s="24"/>
      <c r="C1" s="25"/>
      <c r="D1" s="25"/>
      <c r="E1" s="25"/>
      <c r="F1" s="137"/>
      <c r="G1" s="25"/>
      <c r="H1" s="25"/>
    </row>
    <row r="2" spans="1:8" s="26" customFormat="1" x14ac:dyDescent="0.2">
      <c r="A2" s="27"/>
      <c r="B2" s="28"/>
      <c r="C2" s="29"/>
      <c r="D2" s="29"/>
      <c r="E2" s="29"/>
      <c r="F2" s="143"/>
      <c r="G2" s="25"/>
      <c r="H2" s="25"/>
    </row>
    <row r="3" spans="1:8" ht="124.5" customHeight="1" x14ac:dyDescent="0.2">
      <c r="A3" s="30" t="s">
        <v>41</v>
      </c>
      <c r="B3" s="30" t="s">
        <v>1</v>
      </c>
      <c r="C3" s="31" t="s">
        <v>1032</v>
      </c>
      <c r="D3" s="31" t="s">
        <v>1033</v>
      </c>
      <c r="E3" s="31" t="s">
        <v>866</v>
      </c>
      <c r="F3" s="31" t="s">
        <v>1034</v>
      </c>
    </row>
    <row r="4" spans="1:8" s="35" customFormat="1" ht="18" customHeight="1" x14ac:dyDescent="0.2">
      <c r="A4" s="33">
        <v>1</v>
      </c>
      <c r="B4" s="34">
        <v>2</v>
      </c>
      <c r="C4" s="294">
        <v>3</v>
      </c>
      <c r="D4" s="294">
        <v>4</v>
      </c>
      <c r="E4" s="294">
        <v>5</v>
      </c>
      <c r="F4" s="294" t="s">
        <v>1035</v>
      </c>
      <c r="G4" s="265"/>
      <c r="H4" s="265"/>
    </row>
    <row r="5" spans="1:8" x14ac:dyDescent="0.2">
      <c r="A5" s="36"/>
      <c r="B5" s="37"/>
      <c r="C5" s="38"/>
      <c r="D5" s="38"/>
      <c r="E5" s="38"/>
      <c r="F5" s="144"/>
    </row>
    <row r="6" spans="1:8" s="64" customFormat="1" x14ac:dyDescent="0.2">
      <c r="A6" s="62"/>
      <c r="B6" s="40"/>
      <c r="C6" s="63"/>
      <c r="D6" s="63"/>
      <c r="E6" s="63"/>
      <c r="F6" s="145"/>
      <c r="G6" s="269"/>
      <c r="H6" s="269"/>
    </row>
    <row r="7" spans="1:8" ht="20.25" customHeight="1" x14ac:dyDescent="0.2">
      <c r="A7" s="65"/>
      <c r="C7" s="67"/>
      <c r="D7" s="67"/>
      <c r="E7" s="67"/>
    </row>
    <row r="8" spans="1:8" ht="20.25" customHeight="1" x14ac:dyDescent="0.2">
      <c r="A8" s="68" t="s">
        <v>751</v>
      </c>
      <c r="B8" s="40"/>
      <c r="C8" s="67"/>
      <c r="D8" s="67"/>
      <c r="E8" s="67"/>
    </row>
    <row r="9" spans="1:8" ht="20.25" customHeight="1" x14ac:dyDescent="0.2">
      <c r="A9" s="69"/>
      <c r="B9" s="70" t="s">
        <v>289</v>
      </c>
      <c r="C9" s="67"/>
      <c r="D9" s="67"/>
      <c r="E9" s="67"/>
    </row>
    <row r="10" spans="1:8" s="64" customFormat="1" ht="20.25" customHeight="1" x14ac:dyDescent="0.2">
      <c r="A10" s="39"/>
      <c r="B10" s="40"/>
      <c r="C10" s="71"/>
      <c r="D10" s="71"/>
      <c r="E10" s="71"/>
      <c r="F10" s="140"/>
      <c r="G10" s="269"/>
      <c r="H10" s="269"/>
    </row>
    <row r="11" spans="1:8" ht="20.25" customHeight="1" x14ac:dyDescent="0.2">
      <c r="A11" s="39"/>
      <c r="B11" s="40"/>
      <c r="C11" s="67"/>
      <c r="D11" s="67"/>
      <c r="E11" s="67"/>
    </row>
    <row r="12" spans="1:8" s="26" customFormat="1" x14ac:dyDescent="0.2">
      <c r="A12" s="44" t="s">
        <v>290</v>
      </c>
      <c r="B12" s="45"/>
      <c r="C12" s="67"/>
      <c r="D12" s="67"/>
      <c r="E12" s="67"/>
      <c r="F12" s="137"/>
      <c r="G12" s="25"/>
      <c r="H12" s="25"/>
    </row>
    <row r="13" spans="1:8" s="26" customFormat="1" x14ac:dyDescent="0.2">
      <c r="A13" s="44" t="s">
        <v>291</v>
      </c>
      <c r="B13" s="45"/>
      <c r="C13" s="67"/>
      <c r="D13" s="67"/>
      <c r="E13" s="67"/>
      <c r="F13" s="137"/>
      <c r="G13" s="25"/>
      <c r="H13" s="25"/>
    </row>
    <row r="14" spans="1:8" s="26" customFormat="1" x14ac:dyDescent="0.2">
      <c r="A14" s="44" t="s">
        <v>292</v>
      </c>
      <c r="B14" s="45"/>
      <c r="C14" s="67"/>
      <c r="D14" s="67"/>
      <c r="E14" s="67"/>
      <c r="F14" s="137"/>
      <c r="G14" s="25"/>
      <c r="H14" s="25"/>
    </row>
    <row r="15" spans="1:8" s="26" customFormat="1" x14ac:dyDescent="0.2">
      <c r="A15" s="44" t="s">
        <v>293</v>
      </c>
      <c r="B15" s="45"/>
      <c r="C15" s="67"/>
      <c r="D15" s="67"/>
      <c r="E15" s="67"/>
      <c r="F15" s="137"/>
      <c r="G15" s="25"/>
      <c r="H15" s="25"/>
    </row>
    <row r="16" spans="1:8" s="26" customFormat="1" x14ac:dyDescent="0.2">
      <c r="A16" s="44"/>
      <c r="B16" s="72"/>
      <c r="C16" s="63"/>
      <c r="D16" s="63"/>
      <c r="E16" s="63"/>
      <c r="F16" s="145"/>
      <c r="G16" s="25"/>
      <c r="H16" s="25"/>
    </row>
    <row r="17" spans="1:6" x14ac:dyDescent="0.2">
      <c r="A17" s="73">
        <v>410000</v>
      </c>
      <c r="B17" s="43" t="s">
        <v>42</v>
      </c>
      <c r="C17" s="74">
        <f>C18+C23+0+0+0</f>
        <v>49904900</v>
      </c>
      <c r="D17" s="74">
        <f>D18+D23+0+0+0</f>
        <v>77169000</v>
      </c>
      <c r="E17" s="74">
        <f>E18+E23+0+0+0</f>
        <v>0</v>
      </c>
      <c r="F17" s="283">
        <f t="shared" ref="F17:F39" si="0">D17/C17*100</f>
        <v>154.63211027374066</v>
      </c>
    </row>
    <row r="18" spans="1:6" x14ac:dyDescent="0.2">
      <c r="A18" s="73">
        <v>411000</v>
      </c>
      <c r="B18" s="43" t="s">
        <v>43</v>
      </c>
      <c r="C18" s="74">
        <f t="shared" ref="C18" si="1">SUM(C19:C22)</f>
        <v>4222400</v>
      </c>
      <c r="D18" s="74">
        <f>SUM(D19:D22)</f>
        <v>4285000</v>
      </c>
      <c r="E18" s="74">
        <f>SUM(E19:E22)</f>
        <v>0</v>
      </c>
      <c r="F18" s="283">
        <f t="shared" si="0"/>
        <v>101.48256915498295</v>
      </c>
    </row>
    <row r="19" spans="1:6" x14ac:dyDescent="0.2">
      <c r="A19" s="297">
        <v>411100</v>
      </c>
      <c r="B19" s="45" t="s">
        <v>44</v>
      </c>
      <c r="C19" s="54">
        <v>4049600</v>
      </c>
      <c r="D19" s="54">
        <v>4100000</v>
      </c>
      <c r="E19" s="54">
        <v>0</v>
      </c>
      <c r="F19" s="280">
        <f t="shared" si="0"/>
        <v>101.24456736467799</v>
      </c>
    </row>
    <row r="20" spans="1:6" ht="40.5" x14ac:dyDescent="0.2">
      <c r="A20" s="297">
        <v>411200</v>
      </c>
      <c r="B20" s="45" t="s">
        <v>45</v>
      </c>
      <c r="C20" s="54">
        <v>117200</v>
      </c>
      <c r="D20" s="54">
        <v>125000</v>
      </c>
      <c r="E20" s="54">
        <v>0</v>
      </c>
      <c r="F20" s="280">
        <f t="shared" si="0"/>
        <v>106.65529010238907</v>
      </c>
    </row>
    <row r="21" spans="1:6" ht="40.5" x14ac:dyDescent="0.2">
      <c r="A21" s="297">
        <v>411300</v>
      </c>
      <c r="B21" s="45" t="s">
        <v>46</v>
      </c>
      <c r="C21" s="54">
        <v>22600</v>
      </c>
      <c r="D21" s="54">
        <v>30000</v>
      </c>
      <c r="E21" s="54">
        <v>0</v>
      </c>
      <c r="F21" s="280">
        <f t="shared" si="0"/>
        <v>132.74336283185841</v>
      </c>
    </row>
    <row r="22" spans="1:6" x14ac:dyDescent="0.2">
      <c r="A22" s="297">
        <v>411400</v>
      </c>
      <c r="B22" s="45" t="s">
        <v>47</v>
      </c>
      <c r="C22" s="54">
        <v>33000</v>
      </c>
      <c r="D22" s="54">
        <v>30000</v>
      </c>
      <c r="E22" s="54">
        <v>0</v>
      </c>
      <c r="F22" s="280">
        <f t="shared" si="0"/>
        <v>90.909090909090907</v>
      </c>
    </row>
    <row r="23" spans="1:6" x14ac:dyDescent="0.2">
      <c r="A23" s="73">
        <v>412000</v>
      </c>
      <c r="B23" s="47" t="s">
        <v>48</v>
      </c>
      <c r="C23" s="74">
        <f t="shared" ref="C23" si="2">SUM(C24:C41)</f>
        <v>45682500</v>
      </c>
      <c r="D23" s="74">
        <f>SUM(D24:D41)</f>
        <v>72884000</v>
      </c>
      <c r="E23" s="74">
        <f>SUM(E24:E41)</f>
        <v>0</v>
      </c>
      <c r="F23" s="283">
        <f t="shared" si="0"/>
        <v>159.54468341268537</v>
      </c>
    </row>
    <row r="24" spans="1:6" x14ac:dyDescent="0.2">
      <c r="A24" s="297">
        <v>412100</v>
      </c>
      <c r="B24" s="49" t="s">
        <v>49</v>
      </c>
      <c r="C24" s="54">
        <v>34999.999999999993</v>
      </c>
      <c r="D24" s="54">
        <v>40000</v>
      </c>
      <c r="E24" s="54">
        <v>0</v>
      </c>
      <c r="F24" s="280">
        <f t="shared" si="0"/>
        <v>114.28571428571431</v>
      </c>
    </row>
    <row r="25" spans="1:6" ht="40.5" x14ac:dyDescent="0.2">
      <c r="A25" s="297">
        <v>412200</v>
      </c>
      <c r="B25" s="45" t="s">
        <v>50</v>
      </c>
      <c r="C25" s="54">
        <v>335000.00000000006</v>
      </c>
      <c r="D25" s="54">
        <v>300000</v>
      </c>
      <c r="E25" s="54">
        <v>0</v>
      </c>
      <c r="F25" s="280">
        <f t="shared" si="0"/>
        <v>89.552238805970134</v>
      </c>
    </row>
    <row r="26" spans="1:6" x14ac:dyDescent="0.2">
      <c r="A26" s="297">
        <v>412300</v>
      </c>
      <c r="B26" s="45" t="s">
        <v>51</v>
      </c>
      <c r="C26" s="54">
        <v>110000</v>
      </c>
      <c r="D26" s="54">
        <v>120000</v>
      </c>
      <c r="E26" s="54">
        <v>0</v>
      </c>
      <c r="F26" s="280">
        <f t="shared" si="0"/>
        <v>109.09090909090908</v>
      </c>
    </row>
    <row r="27" spans="1:6" x14ac:dyDescent="0.2">
      <c r="A27" s="297">
        <v>412400</v>
      </c>
      <c r="B27" s="45" t="s">
        <v>53</v>
      </c>
      <c r="C27" s="54">
        <v>19999.999999999996</v>
      </c>
      <c r="D27" s="54">
        <v>10000</v>
      </c>
      <c r="E27" s="54">
        <v>0</v>
      </c>
      <c r="F27" s="280">
        <f t="shared" si="0"/>
        <v>50.000000000000014</v>
      </c>
    </row>
    <row r="28" spans="1:6" x14ac:dyDescent="0.2">
      <c r="A28" s="297">
        <v>412500</v>
      </c>
      <c r="B28" s="45" t="s">
        <v>55</v>
      </c>
      <c r="C28" s="54">
        <v>230000.00000000006</v>
      </c>
      <c r="D28" s="54">
        <v>250000</v>
      </c>
      <c r="E28" s="54">
        <v>0</v>
      </c>
      <c r="F28" s="280">
        <f t="shared" si="0"/>
        <v>108.69565217391302</v>
      </c>
    </row>
    <row r="29" spans="1:6" x14ac:dyDescent="0.2">
      <c r="A29" s="297">
        <v>412600</v>
      </c>
      <c r="B29" s="45" t="s">
        <v>56</v>
      </c>
      <c r="C29" s="54">
        <v>600000</v>
      </c>
      <c r="D29" s="54">
        <v>400000</v>
      </c>
      <c r="E29" s="54">
        <v>0</v>
      </c>
      <c r="F29" s="280">
        <f t="shared" si="0"/>
        <v>66.666666666666657</v>
      </c>
    </row>
    <row r="30" spans="1:6" x14ac:dyDescent="0.2">
      <c r="A30" s="297">
        <v>412700</v>
      </c>
      <c r="B30" s="45" t="s">
        <v>58</v>
      </c>
      <c r="C30" s="54">
        <v>578500.00000000023</v>
      </c>
      <c r="D30" s="54">
        <v>200000</v>
      </c>
      <c r="E30" s="54">
        <v>0</v>
      </c>
      <c r="F30" s="280">
        <f t="shared" si="0"/>
        <v>34.572169403630063</v>
      </c>
    </row>
    <row r="31" spans="1:6" x14ac:dyDescent="0.2">
      <c r="A31" s="297">
        <v>412800</v>
      </c>
      <c r="B31" s="49" t="s">
        <v>71</v>
      </c>
      <c r="C31" s="54">
        <v>31500</v>
      </c>
      <c r="D31" s="54">
        <v>10000</v>
      </c>
      <c r="E31" s="54">
        <v>0</v>
      </c>
      <c r="F31" s="280">
        <f t="shared" si="0"/>
        <v>31.746031746031743</v>
      </c>
    </row>
    <row r="32" spans="1:6" x14ac:dyDescent="0.2">
      <c r="A32" s="297">
        <v>412900</v>
      </c>
      <c r="B32" s="49" t="s">
        <v>72</v>
      </c>
      <c r="C32" s="54">
        <v>7999.9999999999973</v>
      </c>
      <c r="D32" s="54">
        <v>5000</v>
      </c>
      <c r="E32" s="54">
        <v>0</v>
      </c>
      <c r="F32" s="280">
        <f t="shared" si="0"/>
        <v>62.500000000000021</v>
      </c>
    </row>
    <row r="33" spans="1:8" x14ac:dyDescent="0.2">
      <c r="A33" s="297">
        <v>412900</v>
      </c>
      <c r="B33" s="49" t="s">
        <v>73</v>
      </c>
      <c r="C33" s="54">
        <v>899999.99999999953</v>
      </c>
      <c r="D33" s="54">
        <v>700000</v>
      </c>
      <c r="E33" s="54">
        <v>0</v>
      </c>
      <c r="F33" s="280">
        <f t="shared" si="0"/>
        <v>77.777777777777828</v>
      </c>
    </row>
    <row r="34" spans="1:8" x14ac:dyDescent="0.2">
      <c r="A34" s="297">
        <v>412900</v>
      </c>
      <c r="B34" s="49" t="s">
        <v>74</v>
      </c>
      <c r="C34" s="54">
        <v>320000.00000000017</v>
      </c>
      <c r="D34" s="54">
        <v>175000</v>
      </c>
      <c r="E34" s="54">
        <v>0</v>
      </c>
      <c r="F34" s="280">
        <f t="shared" si="0"/>
        <v>54.687499999999964</v>
      </c>
    </row>
    <row r="35" spans="1:8" x14ac:dyDescent="0.2">
      <c r="A35" s="297">
        <v>412900</v>
      </c>
      <c r="B35" s="49" t="s">
        <v>75</v>
      </c>
      <c r="C35" s="54">
        <v>12000.000000000004</v>
      </c>
      <c r="D35" s="54">
        <v>12000</v>
      </c>
      <c r="E35" s="54">
        <v>0</v>
      </c>
      <c r="F35" s="280">
        <f t="shared" si="0"/>
        <v>99.999999999999972</v>
      </c>
    </row>
    <row r="36" spans="1:8" x14ac:dyDescent="0.2">
      <c r="A36" s="297">
        <v>412900</v>
      </c>
      <c r="B36" s="49" t="s">
        <v>76</v>
      </c>
      <c r="C36" s="54">
        <v>9000</v>
      </c>
      <c r="D36" s="54">
        <v>9000</v>
      </c>
      <c r="E36" s="54">
        <v>0</v>
      </c>
      <c r="F36" s="280">
        <f t="shared" si="0"/>
        <v>100</v>
      </c>
    </row>
    <row r="37" spans="1:8" x14ac:dyDescent="0.2">
      <c r="A37" s="297">
        <v>412900</v>
      </c>
      <c r="B37" s="49" t="s">
        <v>77</v>
      </c>
      <c r="C37" s="54">
        <v>121000</v>
      </c>
      <c r="D37" s="54">
        <v>150000</v>
      </c>
      <c r="E37" s="54">
        <v>0</v>
      </c>
      <c r="F37" s="280">
        <f t="shared" si="0"/>
        <v>123.96694214876034</v>
      </c>
    </row>
    <row r="38" spans="1:8" x14ac:dyDescent="0.2">
      <c r="A38" s="297">
        <v>412900</v>
      </c>
      <c r="B38" s="45" t="s">
        <v>78</v>
      </c>
      <c r="C38" s="54">
        <v>2000</v>
      </c>
      <c r="D38" s="54">
        <v>3000</v>
      </c>
      <c r="E38" s="54">
        <v>0</v>
      </c>
      <c r="F38" s="280">
        <f t="shared" si="0"/>
        <v>150</v>
      </c>
    </row>
    <row r="39" spans="1:8" ht="40.5" x14ac:dyDescent="0.2">
      <c r="A39" s="297">
        <v>412900</v>
      </c>
      <c r="B39" s="45" t="s">
        <v>765</v>
      </c>
      <c r="C39" s="54">
        <v>34000000</v>
      </c>
      <c r="D39" s="54">
        <v>35000000</v>
      </c>
      <c r="E39" s="54">
        <v>0</v>
      </c>
      <c r="F39" s="280">
        <f t="shared" si="0"/>
        <v>102.94117647058823</v>
      </c>
    </row>
    <row r="40" spans="1:8" ht="40.5" x14ac:dyDescent="0.2">
      <c r="A40" s="297">
        <v>412900</v>
      </c>
      <c r="B40" s="45" t="s">
        <v>770</v>
      </c>
      <c r="C40" s="54">
        <v>6963500</v>
      </c>
      <c r="D40" s="54">
        <v>35000000</v>
      </c>
      <c r="E40" s="54">
        <v>0</v>
      </c>
      <c r="F40" s="280"/>
    </row>
    <row r="41" spans="1:8" ht="40.5" x14ac:dyDescent="0.2">
      <c r="A41" s="297">
        <v>412900</v>
      </c>
      <c r="B41" s="45" t="s">
        <v>89</v>
      </c>
      <c r="C41" s="54">
        <v>1407000</v>
      </c>
      <c r="D41" s="54">
        <v>500000</v>
      </c>
      <c r="E41" s="54">
        <v>0</v>
      </c>
      <c r="F41" s="280">
        <f>D41/C41*100</f>
        <v>35.536602700781806</v>
      </c>
    </row>
    <row r="42" spans="1:8" s="58" customFormat="1" x14ac:dyDescent="0.2">
      <c r="A42" s="42">
        <v>480000</v>
      </c>
      <c r="B42" s="47" t="s">
        <v>202</v>
      </c>
      <c r="C42" s="74">
        <f>C43+C46</f>
        <v>5945000</v>
      </c>
      <c r="D42" s="74">
        <f>D43+D46</f>
        <v>0</v>
      </c>
      <c r="E42" s="74">
        <f>E43+E46</f>
        <v>0</v>
      </c>
      <c r="F42" s="283">
        <f>D42/C42*100</f>
        <v>0</v>
      </c>
      <c r="G42" s="268"/>
      <c r="H42" s="264"/>
    </row>
    <row r="43" spans="1:8" s="58" customFormat="1" x14ac:dyDescent="0.2">
      <c r="A43" s="42">
        <v>487000</v>
      </c>
      <c r="B43" s="47" t="s">
        <v>25</v>
      </c>
      <c r="C43" s="74">
        <f>C44+C45</f>
        <v>5618500</v>
      </c>
      <c r="D43" s="74">
        <f t="shared" ref="D43:E43" si="3">D44+D45</f>
        <v>0</v>
      </c>
      <c r="E43" s="74">
        <f t="shared" si="3"/>
        <v>0</v>
      </c>
      <c r="F43" s="283">
        <f>D43/C43*100</f>
        <v>0</v>
      </c>
      <c r="G43" s="268"/>
      <c r="H43" s="264"/>
    </row>
    <row r="44" spans="1:8" ht="40.5" x14ac:dyDescent="0.2">
      <c r="A44" s="52">
        <v>487300</v>
      </c>
      <c r="B44" s="45" t="s">
        <v>765</v>
      </c>
      <c r="C44" s="54">
        <v>258500</v>
      </c>
      <c r="D44" s="54">
        <v>0</v>
      </c>
      <c r="E44" s="54">
        <v>0</v>
      </c>
      <c r="F44" s="280"/>
    </row>
    <row r="45" spans="1:8" ht="40.5" x14ac:dyDescent="0.2">
      <c r="A45" s="52">
        <v>487300</v>
      </c>
      <c r="B45" s="45" t="s">
        <v>770</v>
      </c>
      <c r="C45" s="54">
        <v>5360000</v>
      </c>
      <c r="D45" s="54">
        <v>0</v>
      </c>
      <c r="E45" s="54">
        <v>0</v>
      </c>
      <c r="F45" s="280"/>
    </row>
    <row r="46" spans="1:8" s="58" customFormat="1" x14ac:dyDescent="0.2">
      <c r="A46" s="42">
        <v>488000</v>
      </c>
      <c r="B46" s="47" t="s">
        <v>29</v>
      </c>
      <c r="C46" s="74">
        <f>C47+C48</f>
        <v>326500</v>
      </c>
      <c r="D46" s="74">
        <f t="shared" ref="D46:E46" si="4">D47+D48</f>
        <v>0</v>
      </c>
      <c r="E46" s="74">
        <f t="shared" si="4"/>
        <v>0</v>
      </c>
      <c r="F46" s="283">
        <f>D46/C46*100</f>
        <v>0</v>
      </c>
      <c r="G46" s="268"/>
      <c r="H46" s="264"/>
    </row>
    <row r="47" spans="1:8" ht="40.5" x14ac:dyDescent="0.2">
      <c r="A47" s="52">
        <v>488100</v>
      </c>
      <c r="B47" s="45" t="s">
        <v>765</v>
      </c>
      <c r="C47" s="54">
        <v>321500</v>
      </c>
      <c r="D47" s="54">
        <v>0</v>
      </c>
      <c r="E47" s="54">
        <v>0</v>
      </c>
      <c r="F47" s="280"/>
    </row>
    <row r="48" spans="1:8" ht="40.5" x14ac:dyDescent="0.2">
      <c r="A48" s="52">
        <v>488100</v>
      </c>
      <c r="B48" s="45" t="s">
        <v>770</v>
      </c>
      <c r="C48" s="54">
        <v>5000</v>
      </c>
      <c r="D48" s="54">
        <v>0</v>
      </c>
      <c r="E48" s="54">
        <v>0</v>
      </c>
      <c r="F48" s="280"/>
    </row>
    <row r="49" spans="1:8" x14ac:dyDescent="0.2">
      <c r="A49" s="73">
        <v>510000</v>
      </c>
      <c r="B49" s="47" t="s">
        <v>245</v>
      </c>
      <c r="C49" s="74">
        <f t="shared" ref="C49" si="5">C50+C56+C54</f>
        <v>568200</v>
      </c>
      <c r="D49" s="74">
        <f t="shared" ref="D49" si="6">D50+D56+D54</f>
        <v>285000</v>
      </c>
      <c r="E49" s="74">
        <f t="shared" ref="E49" si="7">E50+E56+E54</f>
        <v>0</v>
      </c>
      <c r="F49" s="283">
        <f t="shared" ref="F49:F61" si="8">D49/C49*100</f>
        <v>50.158394931362196</v>
      </c>
    </row>
    <row r="50" spans="1:8" x14ac:dyDescent="0.2">
      <c r="A50" s="73">
        <v>511000</v>
      </c>
      <c r="B50" s="47" t="s">
        <v>246</v>
      </c>
      <c r="C50" s="74">
        <f t="shared" ref="C50" si="9">SUM(C51:C53)</f>
        <v>426200</v>
      </c>
      <c r="D50" s="74">
        <f>SUM(D51:D53)</f>
        <v>220000</v>
      </c>
      <c r="E50" s="74">
        <f>SUM(E51:E53)</f>
        <v>0</v>
      </c>
      <c r="F50" s="283">
        <f t="shared" si="8"/>
        <v>51.618958235570155</v>
      </c>
    </row>
    <row r="51" spans="1:8" ht="40.5" x14ac:dyDescent="0.2">
      <c r="A51" s="297">
        <v>511200</v>
      </c>
      <c r="B51" s="45" t="s">
        <v>248</v>
      </c>
      <c r="C51" s="54">
        <v>20000</v>
      </c>
      <c r="D51" s="54">
        <v>20000</v>
      </c>
      <c r="E51" s="54">
        <v>0</v>
      </c>
      <c r="F51" s="280">
        <f t="shared" si="8"/>
        <v>100</v>
      </c>
    </row>
    <row r="52" spans="1:8" x14ac:dyDescent="0.2">
      <c r="A52" s="297">
        <v>511300</v>
      </c>
      <c r="B52" s="45" t="s">
        <v>249</v>
      </c>
      <c r="C52" s="54">
        <v>403200</v>
      </c>
      <c r="D52" s="54">
        <v>200000</v>
      </c>
      <c r="E52" s="54">
        <v>0</v>
      </c>
      <c r="F52" s="280">
        <f t="shared" si="8"/>
        <v>49.603174603174608</v>
      </c>
    </row>
    <row r="53" spans="1:8" x14ac:dyDescent="0.2">
      <c r="A53" s="297">
        <v>511700</v>
      </c>
      <c r="B53" s="45" t="s">
        <v>252</v>
      </c>
      <c r="C53" s="54">
        <v>3000</v>
      </c>
      <c r="D53" s="54">
        <v>0</v>
      </c>
      <c r="E53" s="54">
        <v>0</v>
      </c>
      <c r="F53" s="280">
        <f t="shared" si="8"/>
        <v>0</v>
      </c>
    </row>
    <row r="54" spans="1:8" s="58" customFormat="1" x14ac:dyDescent="0.2">
      <c r="A54" s="42">
        <v>513000</v>
      </c>
      <c r="B54" s="47" t="s">
        <v>253</v>
      </c>
      <c r="C54" s="74">
        <f t="shared" ref="C54:E54" si="10">C55</f>
        <v>77000</v>
      </c>
      <c r="D54" s="74">
        <f t="shared" ref="D54" si="11">D55</f>
        <v>0</v>
      </c>
      <c r="E54" s="74">
        <f t="shared" si="10"/>
        <v>0</v>
      </c>
      <c r="F54" s="283">
        <f t="shared" si="8"/>
        <v>0</v>
      </c>
      <c r="G54" s="268"/>
      <c r="H54" s="264"/>
    </row>
    <row r="55" spans="1:8" x14ac:dyDescent="0.2">
      <c r="A55" s="297">
        <v>513700</v>
      </c>
      <c r="B55" s="45" t="s">
        <v>254</v>
      </c>
      <c r="C55" s="54">
        <v>77000</v>
      </c>
      <c r="D55" s="54">
        <v>0</v>
      </c>
      <c r="E55" s="54">
        <v>0</v>
      </c>
      <c r="F55" s="280">
        <f t="shared" si="8"/>
        <v>0</v>
      </c>
    </row>
    <row r="56" spans="1:8" x14ac:dyDescent="0.2">
      <c r="A56" s="73">
        <v>516000</v>
      </c>
      <c r="B56" s="47" t="s">
        <v>257</v>
      </c>
      <c r="C56" s="74">
        <f t="shared" ref="C56" si="12">C57</f>
        <v>65000</v>
      </c>
      <c r="D56" s="74">
        <f t="shared" ref="D56" si="13">D57</f>
        <v>65000</v>
      </c>
      <c r="E56" s="74">
        <f t="shared" ref="E56" si="14">E57</f>
        <v>0</v>
      </c>
      <c r="F56" s="283">
        <f t="shared" si="8"/>
        <v>100</v>
      </c>
    </row>
    <row r="57" spans="1:8" x14ac:dyDescent="0.2">
      <c r="A57" s="297">
        <v>516100</v>
      </c>
      <c r="B57" s="45" t="s">
        <v>257</v>
      </c>
      <c r="C57" s="54">
        <v>65000</v>
      </c>
      <c r="D57" s="54">
        <v>65000</v>
      </c>
      <c r="E57" s="54">
        <v>0</v>
      </c>
      <c r="F57" s="280">
        <f t="shared" si="8"/>
        <v>100</v>
      </c>
    </row>
    <row r="58" spans="1:8" s="58" customFormat="1" x14ac:dyDescent="0.2">
      <c r="A58" s="73">
        <v>630000</v>
      </c>
      <c r="B58" s="47" t="s">
        <v>277</v>
      </c>
      <c r="C58" s="74">
        <f>0+C59</f>
        <v>70000</v>
      </c>
      <c r="D58" s="74">
        <f>0+D59</f>
        <v>50000</v>
      </c>
      <c r="E58" s="74">
        <f>0+E59</f>
        <v>0</v>
      </c>
      <c r="F58" s="283">
        <f t="shared" si="8"/>
        <v>71.428571428571431</v>
      </c>
      <c r="G58" s="268"/>
      <c r="H58" s="264"/>
    </row>
    <row r="59" spans="1:8" s="58" customFormat="1" x14ac:dyDescent="0.2">
      <c r="A59" s="73">
        <v>638000</v>
      </c>
      <c r="B59" s="47" t="s">
        <v>284</v>
      </c>
      <c r="C59" s="74">
        <f t="shared" ref="C59" si="15">C60</f>
        <v>70000</v>
      </c>
      <c r="D59" s="74">
        <f t="shared" ref="D59" si="16">D60</f>
        <v>50000</v>
      </c>
      <c r="E59" s="74">
        <f t="shared" ref="E59" si="17">E60</f>
        <v>0</v>
      </c>
      <c r="F59" s="283">
        <f t="shared" si="8"/>
        <v>71.428571428571431</v>
      </c>
      <c r="G59" s="268"/>
      <c r="H59" s="264"/>
    </row>
    <row r="60" spans="1:8" x14ac:dyDescent="0.2">
      <c r="A60" s="297">
        <v>638100</v>
      </c>
      <c r="B60" s="45" t="s">
        <v>285</v>
      </c>
      <c r="C60" s="54">
        <v>70000</v>
      </c>
      <c r="D60" s="54">
        <v>50000</v>
      </c>
      <c r="E60" s="54">
        <v>0</v>
      </c>
      <c r="F60" s="280">
        <f t="shared" si="8"/>
        <v>71.428571428571431</v>
      </c>
    </row>
    <row r="61" spans="1:8" x14ac:dyDescent="0.2">
      <c r="A61" s="75"/>
      <c r="B61" s="76" t="s">
        <v>294</v>
      </c>
      <c r="C61" s="77">
        <f>C17+C49+C58+C42</f>
        <v>56488100</v>
      </c>
      <c r="D61" s="77">
        <f>D17+D49+D58+D42</f>
        <v>77504000</v>
      </c>
      <c r="E61" s="77">
        <f>E17+E49+E58+E42</f>
        <v>0</v>
      </c>
      <c r="F61" s="30">
        <f t="shared" si="8"/>
        <v>137.20411909765065</v>
      </c>
    </row>
    <row r="62" spans="1:8" s="26" customFormat="1" x14ac:dyDescent="0.2">
      <c r="A62" s="36"/>
      <c r="B62" s="78"/>
      <c r="C62" s="63"/>
      <c r="D62" s="63"/>
      <c r="E62" s="63"/>
      <c r="F62" s="145"/>
      <c r="G62" s="25"/>
      <c r="H62" s="264"/>
    </row>
    <row r="63" spans="1:8" s="26" customFormat="1" x14ac:dyDescent="0.2">
      <c r="A63" s="39"/>
      <c r="B63" s="40"/>
      <c r="C63" s="46"/>
      <c r="D63" s="46"/>
      <c r="E63" s="46"/>
      <c r="F63" s="282"/>
      <c r="G63" s="25"/>
      <c r="H63" s="264"/>
    </row>
    <row r="64" spans="1:8" s="26" customFormat="1" x14ac:dyDescent="0.2">
      <c r="A64" s="44" t="s">
        <v>295</v>
      </c>
      <c r="B64" s="47"/>
      <c r="C64" s="46"/>
      <c r="D64" s="46"/>
      <c r="E64" s="46"/>
      <c r="F64" s="282"/>
      <c r="G64" s="25"/>
      <c r="H64" s="264"/>
    </row>
    <row r="65" spans="1:8" s="26" customFormat="1" x14ac:dyDescent="0.2">
      <c r="A65" s="44" t="s">
        <v>296</v>
      </c>
      <c r="B65" s="47"/>
      <c r="C65" s="46"/>
      <c r="D65" s="46"/>
      <c r="E65" s="46"/>
      <c r="F65" s="282"/>
      <c r="G65" s="25"/>
      <c r="H65" s="264"/>
    </row>
    <row r="66" spans="1:8" s="26" customFormat="1" x14ac:dyDescent="0.2">
      <c r="A66" s="44" t="s">
        <v>297</v>
      </c>
      <c r="B66" s="47"/>
      <c r="C66" s="46"/>
      <c r="D66" s="46"/>
      <c r="E66" s="46"/>
      <c r="F66" s="282"/>
      <c r="G66" s="25"/>
      <c r="H66" s="264"/>
    </row>
    <row r="67" spans="1:8" s="26" customFormat="1" x14ac:dyDescent="0.2">
      <c r="A67" s="44" t="s">
        <v>293</v>
      </c>
      <c r="B67" s="47"/>
      <c r="C67" s="46"/>
      <c r="D67" s="46"/>
      <c r="E67" s="46"/>
      <c r="F67" s="282"/>
      <c r="G67" s="25"/>
      <c r="H67" s="264"/>
    </row>
    <row r="68" spans="1:8" s="26" customFormat="1" x14ac:dyDescent="0.2">
      <c r="A68" s="44"/>
      <c r="B68" s="72"/>
      <c r="C68" s="63"/>
      <c r="D68" s="63"/>
      <c r="E68" s="63"/>
      <c r="F68" s="145"/>
      <c r="G68" s="25"/>
      <c r="H68" s="264"/>
    </row>
    <row r="69" spans="1:8" s="26" customFormat="1" x14ac:dyDescent="0.2">
      <c r="A69" s="42">
        <v>410000</v>
      </c>
      <c r="B69" s="43" t="s">
        <v>42</v>
      </c>
      <c r="C69" s="41">
        <f>C70+C75+C90+0+C93</f>
        <v>13732500</v>
      </c>
      <c r="D69" s="41">
        <f>D70+D75+D90+0+D93</f>
        <v>14619000</v>
      </c>
      <c r="E69" s="41">
        <f>E70+E75+E90+0+E93</f>
        <v>0</v>
      </c>
      <c r="F69" s="283">
        <f t="shared" ref="F69:F101" si="18">D69/C69*100</f>
        <v>106.45548880393227</v>
      </c>
      <c r="G69" s="25"/>
      <c r="H69" s="264"/>
    </row>
    <row r="70" spans="1:8" s="26" customFormat="1" x14ac:dyDescent="0.2">
      <c r="A70" s="42">
        <v>411000</v>
      </c>
      <c r="B70" s="43" t="s">
        <v>43</v>
      </c>
      <c r="C70" s="41">
        <f t="shared" ref="C70" si="19">SUM(C71:C74)</f>
        <v>8995800</v>
      </c>
      <c r="D70" s="41">
        <f t="shared" ref="D70" si="20">SUM(D71:D74)</f>
        <v>9191000</v>
      </c>
      <c r="E70" s="41">
        <f>SUM(E71:E74)</f>
        <v>0</v>
      </c>
      <c r="F70" s="283">
        <f t="shared" si="18"/>
        <v>102.16990150959337</v>
      </c>
      <c r="G70" s="25"/>
      <c r="H70" s="264"/>
    </row>
    <row r="71" spans="1:8" s="26" customFormat="1" x14ac:dyDescent="0.2">
      <c r="A71" s="52">
        <v>411100</v>
      </c>
      <c r="B71" s="45" t="s">
        <v>44</v>
      </c>
      <c r="C71" s="54">
        <v>8000000</v>
      </c>
      <c r="D71" s="46">
        <v>8033000</v>
      </c>
      <c r="E71" s="54">
        <v>0</v>
      </c>
      <c r="F71" s="280">
        <f t="shared" si="18"/>
        <v>100.41249999999999</v>
      </c>
      <c r="G71" s="25"/>
      <c r="H71" s="264"/>
    </row>
    <row r="72" spans="1:8" s="26" customFormat="1" ht="40.5" x14ac:dyDescent="0.2">
      <c r="A72" s="52">
        <v>411200</v>
      </c>
      <c r="B72" s="45" t="s">
        <v>45</v>
      </c>
      <c r="C72" s="54">
        <v>864800</v>
      </c>
      <c r="D72" s="46">
        <v>1000000</v>
      </c>
      <c r="E72" s="54">
        <v>0</v>
      </c>
      <c r="F72" s="280">
        <f t="shared" si="18"/>
        <v>115.63367252543941</v>
      </c>
      <c r="G72" s="25"/>
      <c r="H72" s="264"/>
    </row>
    <row r="73" spans="1:8" s="26" customFormat="1" ht="40.5" x14ac:dyDescent="0.2">
      <c r="A73" s="52">
        <v>411300</v>
      </c>
      <c r="B73" s="45" t="s">
        <v>46</v>
      </c>
      <c r="C73" s="54">
        <v>65000</v>
      </c>
      <c r="D73" s="46">
        <v>80000</v>
      </c>
      <c r="E73" s="54">
        <v>0</v>
      </c>
      <c r="F73" s="280">
        <f t="shared" si="18"/>
        <v>123.07692307692308</v>
      </c>
      <c r="G73" s="25"/>
      <c r="H73" s="264"/>
    </row>
    <row r="74" spans="1:8" s="26" customFormat="1" x14ac:dyDescent="0.2">
      <c r="A74" s="52">
        <v>411400</v>
      </c>
      <c r="B74" s="45" t="s">
        <v>47</v>
      </c>
      <c r="C74" s="54">
        <v>66000</v>
      </c>
      <c r="D74" s="46">
        <v>78000</v>
      </c>
      <c r="E74" s="54">
        <v>0</v>
      </c>
      <c r="F74" s="280">
        <f t="shared" si="18"/>
        <v>118.18181818181819</v>
      </c>
      <c r="G74" s="25"/>
      <c r="H74" s="264"/>
    </row>
    <row r="75" spans="1:8" s="26" customFormat="1" x14ac:dyDescent="0.2">
      <c r="A75" s="42">
        <v>412000</v>
      </c>
      <c r="B75" s="47" t="s">
        <v>48</v>
      </c>
      <c r="C75" s="41">
        <f>SUM(C76:C89)</f>
        <v>4116700</v>
      </c>
      <c r="D75" s="41">
        <f>SUM(D76:D89)</f>
        <v>4378000</v>
      </c>
      <c r="E75" s="41">
        <f>SUM(E76:E89)</f>
        <v>0</v>
      </c>
      <c r="F75" s="283">
        <f t="shared" si="18"/>
        <v>106.34731702577307</v>
      </c>
      <c r="G75" s="25"/>
      <c r="H75" s="264"/>
    </row>
    <row r="76" spans="1:8" s="26" customFormat="1" ht="40.5" x14ac:dyDescent="0.2">
      <c r="A76" s="52">
        <v>412200</v>
      </c>
      <c r="B76" s="45" t="s">
        <v>50</v>
      </c>
      <c r="C76" s="54">
        <v>229000</v>
      </c>
      <c r="D76" s="46">
        <v>229000</v>
      </c>
      <c r="E76" s="54">
        <v>0</v>
      </c>
      <c r="F76" s="280">
        <f t="shared" si="18"/>
        <v>100</v>
      </c>
      <c r="G76" s="25"/>
      <c r="H76" s="264"/>
    </row>
    <row r="77" spans="1:8" s="26" customFormat="1" x14ac:dyDescent="0.2">
      <c r="A77" s="52">
        <v>412300</v>
      </c>
      <c r="B77" s="45" t="s">
        <v>51</v>
      </c>
      <c r="C77" s="54">
        <v>119500.00000000001</v>
      </c>
      <c r="D77" s="46">
        <v>125000</v>
      </c>
      <c r="E77" s="54">
        <v>0</v>
      </c>
      <c r="F77" s="280">
        <f t="shared" si="18"/>
        <v>104.60251046025104</v>
      </c>
      <c r="G77" s="25"/>
      <c r="H77" s="264"/>
    </row>
    <row r="78" spans="1:8" s="26" customFormat="1" x14ac:dyDescent="0.2">
      <c r="A78" s="52">
        <v>412500</v>
      </c>
      <c r="B78" s="45" t="s">
        <v>55</v>
      </c>
      <c r="C78" s="54">
        <v>180000</v>
      </c>
      <c r="D78" s="46">
        <v>200000</v>
      </c>
      <c r="E78" s="54">
        <v>0</v>
      </c>
      <c r="F78" s="280">
        <f t="shared" si="18"/>
        <v>111.11111111111111</v>
      </c>
      <c r="G78" s="25"/>
      <c r="H78" s="264"/>
    </row>
    <row r="79" spans="1:8" s="26" customFormat="1" x14ac:dyDescent="0.2">
      <c r="A79" s="52">
        <v>412600</v>
      </c>
      <c r="B79" s="45" t="s">
        <v>56</v>
      </c>
      <c r="C79" s="54">
        <v>522000</v>
      </c>
      <c r="D79" s="46">
        <v>600000</v>
      </c>
      <c r="E79" s="54">
        <v>0</v>
      </c>
      <c r="F79" s="280">
        <f t="shared" si="18"/>
        <v>114.94252873563218</v>
      </c>
      <c r="G79" s="25"/>
      <c r="H79" s="264"/>
    </row>
    <row r="80" spans="1:8" s="26" customFormat="1" x14ac:dyDescent="0.2">
      <c r="A80" s="52">
        <v>412600</v>
      </c>
      <c r="B80" s="45" t="s">
        <v>57</v>
      </c>
      <c r="C80" s="54">
        <v>250000</v>
      </c>
      <c r="D80" s="46">
        <v>260000</v>
      </c>
      <c r="E80" s="54">
        <v>0</v>
      </c>
      <c r="F80" s="280">
        <f t="shared" si="18"/>
        <v>104</v>
      </c>
      <c r="G80" s="25"/>
      <c r="H80" s="264"/>
    </row>
    <row r="81" spans="1:8" s="26" customFormat="1" x14ac:dyDescent="0.2">
      <c r="A81" s="52">
        <v>412700</v>
      </c>
      <c r="B81" s="45" t="s">
        <v>58</v>
      </c>
      <c r="C81" s="54">
        <v>341000</v>
      </c>
      <c r="D81" s="46">
        <v>350000</v>
      </c>
      <c r="E81" s="54">
        <v>0</v>
      </c>
      <c r="F81" s="280">
        <f t="shared" si="18"/>
        <v>102.63929618768329</v>
      </c>
      <c r="G81" s="25"/>
      <c r="H81" s="264"/>
    </row>
    <row r="82" spans="1:8" s="26" customFormat="1" x14ac:dyDescent="0.2">
      <c r="A82" s="52">
        <v>412800</v>
      </c>
      <c r="B82" s="45" t="s">
        <v>71</v>
      </c>
      <c r="C82" s="54">
        <v>7000</v>
      </c>
      <c r="D82" s="46">
        <v>7000</v>
      </c>
      <c r="E82" s="54">
        <v>0</v>
      </c>
      <c r="F82" s="280">
        <f t="shared" si="18"/>
        <v>100</v>
      </c>
      <c r="G82" s="25"/>
      <c r="H82" s="264"/>
    </row>
    <row r="83" spans="1:8" s="26" customFormat="1" x14ac:dyDescent="0.2">
      <c r="A83" s="52">
        <v>412900</v>
      </c>
      <c r="B83" s="49" t="s">
        <v>72</v>
      </c>
      <c r="C83" s="54">
        <v>10000</v>
      </c>
      <c r="D83" s="46">
        <v>10000</v>
      </c>
      <c r="E83" s="54">
        <v>0</v>
      </c>
      <c r="F83" s="280">
        <f t="shared" si="18"/>
        <v>100</v>
      </c>
      <c r="G83" s="25"/>
      <c r="H83" s="264"/>
    </row>
    <row r="84" spans="1:8" s="26" customFormat="1" x14ac:dyDescent="0.2">
      <c r="A84" s="52">
        <v>412900</v>
      </c>
      <c r="B84" s="45" t="s">
        <v>84</v>
      </c>
      <c r="C84" s="54">
        <v>1800000</v>
      </c>
      <c r="D84" s="46">
        <v>1900000</v>
      </c>
      <c r="E84" s="54">
        <v>0</v>
      </c>
      <c r="F84" s="280">
        <f t="shared" si="18"/>
        <v>105.55555555555556</v>
      </c>
      <c r="G84" s="25"/>
      <c r="H84" s="264"/>
    </row>
    <row r="85" spans="1:8" s="26" customFormat="1" x14ac:dyDescent="0.2">
      <c r="A85" s="52">
        <v>412900</v>
      </c>
      <c r="B85" s="45" t="s">
        <v>73</v>
      </c>
      <c r="C85" s="54">
        <v>350000</v>
      </c>
      <c r="D85" s="46">
        <v>350000</v>
      </c>
      <c r="E85" s="54">
        <v>0</v>
      </c>
      <c r="F85" s="280">
        <f t="shared" si="18"/>
        <v>100</v>
      </c>
      <c r="G85" s="25"/>
      <c r="H85" s="264"/>
    </row>
    <row r="86" spans="1:8" s="26" customFormat="1" x14ac:dyDescent="0.2">
      <c r="A86" s="52">
        <v>412900</v>
      </c>
      <c r="B86" s="49" t="s">
        <v>74</v>
      </c>
      <c r="C86" s="54">
        <v>165000</v>
      </c>
      <c r="D86" s="46">
        <v>200000</v>
      </c>
      <c r="E86" s="54">
        <v>0</v>
      </c>
      <c r="F86" s="280">
        <f t="shared" si="18"/>
        <v>121.21212121212122</v>
      </c>
      <c r="G86" s="25"/>
      <c r="H86" s="264"/>
    </row>
    <row r="87" spans="1:8" s="26" customFormat="1" x14ac:dyDescent="0.2">
      <c r="A87" s="52">
        <v>412900</v>
      </c>
      <c r="B87" s="49" t="s">
        <v>75</v>
      </c>
      <c r="C87" s="54">
        <v>27200.000000000004</v>
      </c>
      <c r="D87" s="46">
        <v>27000</v>
      </c>
      <c r="E87" s="54">
        <v>0</v>
      </c>
      <c r="F87" s="280">
        <f t="shared" si="18"/>
        <v>99.264705882352928</v>
      </c>
      <c r="G87" s="25"/>
      <c r="H87" s="264"/>
    </row>
    <row r="88" spans="1:8" s="26" customFormat="1" x14ac:dyDescent="0.2">
      <c r="A88" s="52">
        <v>412900</v>
      </c>
      <c r="B88" s="45" t="s">
        <v>76</v>
      </c>
      <c r="C88" s="54">
        <v>15999.999999999996</v>
      </c>
      <c r="D88" s="46">
        <v>20000</v>
      </c>
      <c r="E88" s="54">
        <v>0</v>
      </c>
      <c r="F88" s="280">
        <f t="shared" si="18"/>
        <v>125.00000000000003</v>
      </c>
      <c r="G88" s="25"/>
      <c r="H88" s="264"/>
    </row>
    <row r="89" spans="1:8" s="26" customFormat="1" x14ac:dyDescent="0.2">
      <c r="A89" s="52">
        <v>412900</v>
      </c>
      <c r="B89" s="45" t="s">
        <v>90</v>
      </c>
      <c r="C89" s="54">
        <v>100000</v>
      </c>
      <c r="D89" s="46">
        <v>100000</v>
      </c>
      <c r="E89" s="54">
        <v>0</v>
      </c>
      <c r="F89" s="280">
        <f t="shared" si="18"/>
        <v>100</v>
      </c>
      <c r="G89" s="25"/>
      <c r="H89" s="264"/>
    </row>
    <row r="90" spans="1:8" s="26" customFormat="1" x14ac:dyDescent="0.2">
      <c r="A90" s="42">
        <v>415000</v>
      </c>
      <c r="B90" s="47" t="s">
        <v>118</v>
      </c>
      <c r="C90" s="41">
        <f t="shared" ref="C90" si="21">SUM(C91:C92)</f>
        <v>570000</v>
      </c>
      <c r="D90" s="41">
        <f t="shared" ref="D90" si="22">SUM(D91:D92)</f>
        <v>950000</v>
      </c>
      <c r="E90" s="41">
        <f>SUM(E91:E92)</f>
        <v>0</v>
      </c>
      <c r="F90" s="283">
        <f t="shared" si="18"/>
        <v>166.66666666666669</v>
      </c>
      <c r="G90" s="25"/>
      <c r="H90" s="264"/>
    </row>
    <row r="91" spans="1:8" s="26" customFormat="1" x14ac:dyDescent="0.2">
      <c r="A91" s="52">
        <v>415200</v>
      </c>
      <c r="B91" s="45" t="s">
        <v>124</v>
      </c>
      <c r="C91" s="54">
        <v>500000</v>
      </c>
      <c r="D91" s="46">
        <v>800000</v>
      </c>
      <c r="E91" s="54">
        <v>0</v>
      </c>
      <c r="F91" s="280">
        <f t="shared" si="18"/>
        <v>160</v>
      </c>
      <c r="G91" s="25"/>
      <c r="H91" s="264"/>
    </row>
    <row r="92" spans="1:8" s="26" customFormat="1" x14ac:dyDescent="0.2">
      <c r="A92" s="52">
        <v>415200</v>
      </c>
      <c r="B92" s="45" t="s">
        <v>122</v>
      </c>
      <c r="C92" s="54">
        <v>70000</v>
      </c>
      <c r="D92" s="46">
        <v>150000</v>
      </c>
      <c r="E92" s="54">
        <v>0</v>
      </c>
      <c r="F92" s="280">
        <f t="shared" si="18"/>
        <v>214.28571428571428</v>
      </c>
      <c r="G92" s="25"/>
      <c r="H92" s="264"/>
    </row>
    <row r="93" spans="1:8" s="51" customFormat="1" x14ac:dyDescent="0.2">
      <c r="A93" s="73">
        <v>416000</v>
      </c>
      <c r="B93" s="47" t="s">
        <v>168</v>
      </c>
      <c r="C93" s="41">
        <f t="shared" ref="C93" si="23">C94</f>
        <v>50000</v>
      </c>
      <c r="D93" s="41">
        <f t="shared" ref="D93" si="24">D94</f>
        <v>100000</v>
      </c>
      <c r="E93" s="41">
        <f t="shared" ref="E93" si="25">E94</f>
        <v>0</v>
      </c>
      <c r="F93" s="283">
        <f t="shared" si="18"/>
        <v>200</v>
      </c>
      <c r="G93" s="266"/>
      <c r="H93" s="264"/>
    </row>
    <row r="94" spans="1:8" s="26" customFormat="1" x14ac:dyDescent="0.2">
      <c r="A94" s="297">
        <v>416100</v>
      </c>
      <c r="B94" s="45" t="s">
        <v>169</v>
      </c>
      <c r="C94" s="54">
        <v>50000</v>
      </c>
      <c r="D94" s="46">
        <v>100000</v>
      </c>
      <c r="E94" s="54">
        <v>0</v>
      </c>
      <c r="F94" s="280">
        <f t="shared" si="18"/>
        <v>200</v>
      </c>
      <c r="G94" s="25"/>
      <c r="H94" s="264"/>
    </row>
    <row r="95" spans="1:8" s="51" customFormat="1" x14ac:dyDescent="0.2">
      <c r="A95" s="42">
        <v>480000</v>
      </c>
      <c r="B95" s="47" t="s">
        <v>202</v>
      </c>
      <c r="C95" s="41">
        <f t="shared" ref="C95:C96" si="26">C96</f>
        <v>2000</v>
      </c>
      <c r="D95" s="41">
        <f t="shared" ref="D95:D96" si="27">D96</f>
        <v>2000</v>
      </c>
      <c r="E95" s="41">
        <f t="shared" ref="E95:E96" si="28">E96</f>
        <v>0</v>
      </c>
      <c r="F95" s="283">
        <f t="shared" si="18"/>
        <v>100</v>
      </c>
      <c r="G95" s="266"/>
      <c r="H95" s="264"/>
    </row>
    <row r="96" spans="1:8" s="51" customFormat="1" x14ac:dyDescent="0.2">
      <c r="A96" s="42">
        <v>488000</v>
      </c>
      <c r="B96" s="47" t="s">
        <v>29</v>
      </c>
      <c r="C96" s="41">
        <f t="shared" si="26"/>
        <v>2000</v>
      </c>
      <c r="D96" s="41">
        <f t="shared" si="27"/>
        <v>2000</v>
      </c>
      <c r="E96" s="41">
        <f t="shared" si="28"/>
        <v>0</v>
      </c>
      <c r="F96" s="283">
        <f t="shared" si="18"/>
        <v>100</v>
      </c>
      <c r="G96" s="266"/>
      <c r="H96" s="264"/>
    </row>
    <row r="97" spans="1:8" s="26" customFormat="1" x14ac:dyDescent="0.2">
      <c r="A97" s="52">
        <v>488100</v>
      </c>
      <c r="B97" s="45" t="s">
        <v>29</v>
      </c>
      <c r="C97" s="54">
        <v>2000</v>
      </c>
      <c r="D97" s="46">
        <v>2000</v>
      </c>
      <c r="E97" s="54">
        <v>0</v>
      </c>
      <c r="F97" s="280">
        <f t="shared" si="18"/>
        <v>100</v>
      </c>
      <c r="G97" s="25"/>
      <c r="H97" s="264"/>
    </row>
    <row r="98" spans="1:8" s="26" customFormat="1" x14ac:dyDescent="0.2">
      <c r="A98" s="42">
        <v>510000</v>
      </c>
      <c r="B98" s="47" t="s">
        <v>245</v>
      </c>
      <c r="C98" s="41">
        <f>C99+C105+0+C103</f>
        <v>613000</v>
      </c>
      <c r="D98" s="41">
        <f>D99+D105+0+D103</f>
        <v>680000</v>
      </c>
      <c r="E98" s="41">
        <f>E99+E105+0+E103</f>
        <v>0</v>
      </c>
      <c r="F98" s="283">
        <f t="shared" si="18"/>
        <v>110.92985318107667</v>
      </c>
      <c r="G98" s="25"/>
      <c r="H98" s="264"/>
    </row>
    <row r="99" spans="1:8" s="26" customFormat="1" x14ac:dyDescent="0.2">
      <c r="A99" s="42">
        <v>511000</v>
      </c>
      <c r="B99" s="47" t="s">
        <v>246</v>
      </c>
      <c r="C99" s="41">
        <f>SUM(C100:C102)</f>
        <v>549000</v>
      </c>
      <c r="D99" s="41">
        <f>SUM(D100:D102)</f>
        <v>630000</v>
      </c>
      <c r="E99" s="41">
        <f>SUM(E100:E102)</f>
        <v>0</v>
      </c>
      <c r="F99" s="283">
        <f t="shared" si="18"/>
        <v>114.75409836065573</v>
      </c>
      <c r="G99" s="25"/>
      <c r="H99" s="264"/>
    </row>
    <row r="100" spans="1:8" s="26" customFormat="1" ht="40.5" x14ac:dyDescent="0.2">
      <c r="A100" s="52">
        <v>511200</v>
      </c>
      <c r="B100" s="45" t="s">
        <v>248</v>
      </c>
      <c r="C100" s="54">
        <v>85000</v>
      </c>
      <c r="D100" s="46">
        <v>100000</v>
      </c>
      <c r="E100" s="54">
        <v>0</v>
      </c>
      <c r="F100" s="280">
        <f t="shared" si="18"/>
        <v>117.64705882352942</v>
      </c>
      <c r="G100" s="25"/>
      <c r="H100" s="264"/>
    </row>
    <row r="101" spans="1:8" s="26" customFormat="1" x14ac:dyDescent="0.2">
      <c r="A101" s="52">
        <v>511300</v>
      </c>
      <c r="B101" s="45" t="s">
        <v>249</v>
      </c>
      <c r="C101" s="54">
        <v>464000</v>
      </c>
      <c r="D101" s="46">
        <v>400000</v>
      </c>
      <c r="E101" s="54">
        <v>0</v>
      </c>
      <c r="F101" s="280">
        <f t="shared" si="18"/>
        <v>86.206896551724128</v>
      </c>
      <c r="G101" s="25"/>
      <c r="H101" s="264"/>
    </row>
    <row r="102" spans="1:8" s="26" customFormat="1" x14ac:dyDescent="0.2">
      <c r="A102" s="52">
        <v>511700</v>
      </c>
      <c r="B102" s="45" t="s">
        <v>252</v>
      </c>
      <c r="C102" s="54">
        <v>0</v>
      </c>
      <c r="D102" s="46">
        <v>130000</v>
      </c>
      <c r="E102" s="54">
        <v>0</v>
      </c>
      <c r="F102" s="280">
        <v>0</v>
      </c>
      <c r="G102" s="25"/>
      <c r="H102" s="264"/>
    </row>
    <row r="103" spans="1:8" s="79" customFormat="1" x14ac:dyDescent="0.2">
      <c r="A103" s="42">
        <v>512000</v>
      </c>
      <c r="B103" s="56" t="s">
        <v>725</v>
      </c>
      <c r="C103" s="41">
        <f t="shared" ref="C103" si="29">+C104</f>
        <v>22000</v>
      </c>
      <c r="D103" s="41">
        <f t="shared" ref="D103" si="30">+D104</f>
        <v>0</v>
      </c>
      <c r="E103" s="41">
        <f t="shared" ref="E103" si="31">+E104</f>
        <v>0</v>
      </c>
      <c r="F103" s="283">
        <f t="shared" ref="F103:F110" si="32">D103/C103*100</f>
        <v>0</v>
      </c>
      <c r="G103" s="270"/>
      <c r="H103" s="264"/>
    </row>
    <row r="104" spans="1:8" s="26" customFormat="1" x14ac:dyDescent="0.2">
      <c r="A104" s="52">
        <v>512100</v>
      </c>
      <c r="B104" s="45" t="s">
        <v>725</v>
      </c>
      <c r="C104" s="54">
        <v>22000</v>
      </c>
      <c r="D104" s="46">
        <v>0</v>
      </c>
      <c r="E104" s="54">
        <v>0</v>
      </c>
      <c r="F104" s="280">
        <f t="shared" si="32"/>
        <v>0</v>
      </c>
      <c r="G104" s="25"/>
      <c r="H104" s="264"/>
    </row>
    <row r="105" spans="1:8" s="26" customFormat="1" x14ac:dyDescent="0.2">
      <c r="A105" s="42">
        <v>516000</v>
      </c>
      <c r="B105" s="47" t="s">
        <v>257</v>
      </c>
      <c r="C105" s="41">
        <f t="shared" ref="C105" si="33">C106</f>
        <v>42000</v>
      </c>
      <c r="D105" s="41">
        <f t="shared" ref="D105" si="34">D106</f>
        <v>50000</v>
      </c>
      <c r="E105" s="41">
        <f t="shared" ref="E105" si="35">E106</f>
        <v>0</v>
      </c>
      <c r="F105" s="283">
        <f t="shared" si="32"/>
        <v>119.04761904761905</v>
      </c>
      <c r="G105" s="25"/>
      <c r="H105" s="264"/>
    </row>
    <row r="106" spans="1:8" s="26" customFormat="1" x14ac:dyDescent="0.2">
      <c r="A106" s="52">
        <v>516100</v>
      </c>
      <c r="B106" s="45" t="s">
        <v>257</v>
      </c>
      <c r="C106" s="54">
        <v>42000</v>
      </c>
      <c r="D106" s="46">
        <v>50000</v>
      </c>
      <c r="E106" s="54">
        <v>0</v>
      </c>
      <c r="F106" s="280">
        <f t="shared" si="32"/>
        <v>119.04761904761905</v>
      </c>
      <c r="G106" s="25"/>
      <c r="H106" s="264"/>
    </row>
    <row r="107" spans="1:8" s="51" customFormat="1" x14ac:dyDescent="0.2">
      <c r="A107" s="42">
        <v>630000</v>
      </c>
      <c r="B107" s="47" t="s">
        <v>277</v>
      </c>
      <c r="C107" s="41">
        <f>C108+0</f>
        <v>129500</v>
      </c>
      <c r="D107" s="41">
        <f>D108+0</f>
        <v>130000</v>
      </c>
      <c r="E107" s="41">
        <f>E108+0</f>
        <v>0</v>
      </c>
      <c r="F107" s="283">
        <f t="shared" si="32"/>
        <v>100.38610038610038</v>
      </c>
      <c r="G107" s="266"/>
      <c r="H107" s="264"/>
    </row>
    <row r="108" spans="1:8" s="51" customFormat="1" x14ac:dyDescent="0.2">
      <c r="A108" s="42">
        <v>638000</v>
      </c>
      <c r="B108" s="47" t="s">
        <v>284</v>
      </c>
      <c r="C108" s="41">
        <f t="shared" ref="C108" si="36">C109</f>
        <v>129500</v>
      </c>
      <c r="D108" s="41">
        <f t="shared" ref="D108" si="37">D109</f>
        <v>130000</v>
      </c>
      <c r="E108" s="41">
        <f t="shared" ref="E108" si="38">E109</f>
        <v>0</v>
      </c>
      <c r="F108" s="283">
        <f t="shared" si="32"/>
        <v>100.38610038610038</v>
      </c>
      <c r="G108" s="266"/>
      <c r="H108" s="264"/>
    </row>
    <row r="109" spans="1:8" s="26" customFormat="1" x14ac:dyDescent="0.2">
      <c r="A109" s="52">
        <v>638100</v>
      </c>
      <c r="B109" s="45" t="s">
        <v>285</v>
      </c>
      <c r="C109" s="54">
        <v>129500</v>
      </c>
      <c r="D109" s="46">
        <v>130000</v>
      </c>
      <c r="E109" s="54">
        <v>0</v>
      </c>
      <c r="F109" s="280">
        <f t="shared" si="32"/>
        <v>100.38610038610038</v>
      </c>
      <c r="G109" s="25"/>
      <c r="H109" s="264"/>
    </row>
    <row r="110" spans="1:8" s="26" customFormat="1" x14ac:dyDescent="0.2">
      <c r="A110" s="33"/>
      <c r="B110" s="76" t="s">
        <v>294</v>
      </c>
      <c r="C110" s="80">
        <f>C69+C98+C107+C95</f>
        <v>14477000</v>
      </c>
      <c r="D110" s="80">
        <f>D69+D98+D107+D95</f>
        <v>15431000</v>
      </c>
      <c r="E110" s="80">
        <f>E69+E98+E107+E95</f>
        <v>0</v>
      </c>
      <c r="F110" s="30">
        <f t="shared" si="32"/>
        <v>106.58976307245976</v>
      </c>
      <c r="G110" s="25"/>
      <c r="H110" s="264"/>
    </row>
    <row r="111" spans="1:8" s="26" customFormat="1" x14ac:dyDescent="0.2">
      <c r="A111" s="36"/>
      <c r="B111" s="40"/>
      <c r="C111" s="46"/>
      <c r="D111" s="46"/>
      <c r="E111" s="46"/>
      <c r="F111" s="282"/>
      <c r="G111" s="25"/>
      <c r="H111" s="264"/>
    </row>
    <row r="112" spans="1:8" s="26" customFormat="1" x14ac:dyDescent="0.2">
      <c r="A112" s="39"/>
      <c r="B112" s="40"/>
      <c r="C112" s="46"/>
      <c r="D112" s="46"/>
      <c r="E112" s="46"/>
      <c r="F112" s="282"/>
      <c r="G112" s="25"/>
      <c r="H112" s="264"/>
    </row>
    <row r="113" spans="1:8" s="26" customFormat="1" x14ac:dyDescent="0.2">
      <c r="A113" s="44" t="s">
        <v>298</v>
      </c>
      <c r="B113" s="47"/>
      <c r="C113" s="46"/>
      <c r="D113" s="46"/>
      <c r="E113" s="46"/>
      <c r="F113" s="282"/>
      <c r="G113" s="25"/>
      <c r="H113" s="264"/>
    </row>
    <row r="114" spans="1:8" s="26" customFormat="1" x14ac:dyDescent="0.2">
      <c r="A114" s="44" t="s">
        <v>296</v>
      </c>
      <c r="B114" s="47"/>
      <c r="C114" s="46"/>
      <c r="D114" s="46"/>
      <c r="E114" s="46"/>
      <c r="F114" s="282"/>
      <c r="G114" s="25"/>
      <c r="H114" s="264"/>
    </row>
    <row r="115" spans="1:8" s="26" customFormat="1" x14ac:dyDescent="0.2">
      <c r="A115" s="44" t="s">
        <v>299</v>
      </c>
      <c r="B115" s="47"/>
      <c r="C115" s="46"/>
      <c r="D115" s="46"/>
      <c r="E115" s="46"/>
      <c r="F115" s="282"/>
      <c r="G115" s="25"/>
      <c r="H115" s="264"/>
    </row>
    <row r="116" spans="1:8" s="26" customFormat="1" x14ac:dyDescent="0.2">
      <c r="A116" s="44" t="s">
        <v>293</v>
      </c>
      <c r="B116" s="47"/>
      <c r="C116" s="46"/>
      <c r="D116" s="46"/>
      <c r="E116" s="46"/>
      <c r="F116" s="282"/>
      <c r="G116" s="25"/>
      <c r="H116" s="264"/>
    </row>
    <row r="117" spans="1:8" s="26" customFormat="1" x14ac:dyDescent="0.2">
      <c r="A117" s="44"/>
      <c r="B117" s="72"/>
      <c r="C117" s="63"/>
      <c r="D117" s="63"/>
      <c r="E117" s="63"/>
      <c r="F117" s="145"/>
      <c r="G117" s="25"/>
      <c r="H117" s="264"/>
    </row>
    <row r="118" spans="1:8" s="26" customFormat="1" x14ac:dyDescent="0.2">
      <c r="A118" s="42">
        <v>410000</v>
      </c>
      <c r="B118" s="43" t="s">
        <v>42</v>
      </c>
      <c r="C118" s="41">
        <f>C119+C124+C136+C138</f>
        <v>4135000</v>
      </c>
      <c r="D118" s="41">
        <f>D119+D124+D136+D138</f>
        <v>4346000</v>
      </c>
      <c r="E118" s="41">
        <f>E119+E124+E136+E138</f>
        <v>0</v>
      </c>
      <c r="F118" s="283">
        <f t="shared" ref="F118:F153" si="39">D118/C118*100</f>
        <v>105.10278113663844</v>
      </c>
      <c r="G118" s="25"/>
      <c r="H118" s="264"/>
    </row>
    <row r="119" spans="1:8" s="26" customFormat="1" x14ac:dyDescent="0.2">
      <c r="A119" s="42">
        <v>411000</v>
      </c>
      <c r="B119" s="43" t="s">
        <v>43</v>
      </c>
      <c r="C119" s="41">
        <f t="shared" ref="C119" si="40">SUM(C120:C123)</f>
        <v>3445000</v>
      </c>
      <c r="D119" s="41">
        <f t="shared" ref="D119" si="41">SUM(D120:D123)</f>
        <v>3600000</v>
      </c>
      <c r="E119" s="41">
        <f>SUM(E120:E123)</f>
        <v>0</v>
      </c>
      <c r="F119" s="283">
        <f t="shared" si="39"/>
        <v>104.49927431059507</v>
      </c>
      <c r="G119" s="25"/>
      <c r="H119" s="264"/>
    </row>
    <row r="120" spans="1:8" s="26" customFormat="1" x14ac:dyDescent="0.2">
      <c r="A120" s="52">
        <v>411100</v>
      </c>
      <c r="B120" s="45" t="s">
        <v>44</v>
      </c>
      <c r="C120" s="54">
        <v>3095000</v>
      </c>
      <c r="D120" s="46">
        <v>3300000</v>
      </c>
      <c r="E120" s="54">
        <v>0</v>
      </c>
      <c r="F120" s="280">
        <f t="shared" si="39"/>
        <v>106.62358642972536</v>
      </c>
      <c r="G120" s="25"/>
      <c r="H120" s="264"/>
    </row>
    <row r="121" spans="1:8" s="26" customFormat="1" ht="40.5" x14ac:dyDescent="0.2">
      <c r="A121" s="52">
        <v>411200</v>
      </c>
      <c r="B121" s="45" t="s">
        <v>45</v>
      </c>
      <c r="C121" s="54">
        <v>280000</v>
      </c>
      <c r="D121" s="46">
        <v>250000</v>
      </c>
      <c r="E121" s="54">
        <v>0</v>
      </c>
      <c r="F121" s="280">
        <f t="shared" si="39"/>
        <v>89.285714285714292</v>
      </c>
      <c r="G121" s="25"/>
      <c r="H121" s="264"/>
    </row>
    <row r="122" spans="1:8" s="26" customFormat="1" ht="40.5" x14ac:dyDescent="0.2">
      <c r="A122" s="52">
        <v>411300</v>
      </c>
      <c r="B122" s="45" t="s">
        <v>46</v>
      </c>
      <c r="C122" s="54">
        <v>25000</v>
      </c>
      <c r="D122" s="46">
        <v>25000</v>
      </c>
      <c r="E122" s="54">
        <v>0</v>
      </c>
      <c r="F122" s="280">
        <f t="shared" si="39"/>
        <v>100</v>
      </c>
      <c r="G122" s="25"/>
      <c r="H122" s="264"/>
    </row>
    <row r="123" spans="1:8" s="26" customFormat="1" x14ac:dyDescent="0.2">
      <c r="A123" s="52">
        <v>411400</v>
      </c>
      <c r="B123" s="45" t="s">
        <v>47</v>
      </c>
      <c r="C123" s="54">
        <v>45000</v>
      </c>
      <c r="D123" s="46">
        <v>25000</v>
      </c>
      <c r="E123" s="54">
        <v>0</v>
      </c>
      <c r="F123" s="280">
        <f t="shared" si="39"/>
        <v>55.555555555555557</v>
      </c>
      <c r="G123" s="25"/>
      <c r="H123" s="264"/>
    </row>
    <row r="124" spans="1:8" s="26" customFormat="1" x14ac:dyDescent="0.2">
      <c r="A124" s="42">
        <v>412000</v>
      </c>
      <c r="B124" s="47" t="s">
        <v>48</v>
      </c>
      <c r="C124" s="41">
        <f t="shared" ref="C124" si="42">SUM(C125:C135)</f>
        <v>495000</v>
      </c>
      <c r="D124" s="41">
        <f t="shared" ref="D124" si="43">SUM(D125:D135)</f>
        <v>516000</v>
      </c>
      <c r="E124" s="41">
        <f>SUM(E125:E135)</f>
        <v>0</v>
      </c>
      <c r="F124" s="283">
        <f t="shared" si="39"/>
        <v>104.24242424242425</v>
      </c>
      <c r="G124" s="25"/>
      <c r="H124" s="264"/>
    </row>
    <row r="125" spans="1:8" s="26" customFormat="1" ht="40.5" x14ac:dyDescent="0.2">
      <c r="A125" s="52">
        <v>412200</v>
      </c>
      <c r="B125" s="45" t="s">
        <v>50</v>
      </c>
      <c r="C125" s="54">
        <v>12000</v>
      </c>
      <c r="D125" s="46">
        <v>14000</v>
      </c>
      <c r="E125" s="54">
        <v>0</v>
      </c>
      <c r="F125" s="280">
        <f t="shared" si="39"/>
        <v>116.66666666666667</v>
      </c>
      <c r="G125" s="25"/>
      <c r="H125" s="264"/>
    </row>
    <row r="126" spans="1:8" s="26" customFormat="1" x14ac:dyDescent="0.2">
      <c r="A126" s="52">
        <v>412300</v>
      </c>
      <c r="B126" s="45" t="s">
        <v>51</v>
      </c>
      <c r="C126" s="54">
        <v>39000</v>
      </c>
      <c r="D126" s="46">
        <v>39000</v>
      </c>
      <c r="E126" s="54">
        <v>0</v>
      </c>
      <c r="F126" s="280">
        <f t="shared" si="39"/>
        <v>100</v>
      </c>
      <c r="G126" s="25"/>
      <c r="H126" s="264"/>
    </row>
    <row r="127" spans="1:8" s="26" customFormat="1" x14ac:dyDescent="0.2">
      <c r="A127" s="52">
        <v>412500</v>
      </c>
      <c r="B127" s="45" t="s">
        <v>55</v>
      </c>
      <c r="C127" s="54">
        <v>30000</v>
      </c>
      <c r="D127" s="46">
        <v>30000</v>
      </c>
      <c r="E127" s="54">
        <v>0</v>
      </c>
      <c r="F127" s="280">
        <f t="shared" si="39"/>
        <v>100</v>
      </c>
      <c r="G127" s="25"/>
      <c r="H127" s="264"/>
    </row>
    <row r="128" spans="1:8" s="26" customFormat="1" x14ac:dyDescent="0.2">
      <c r="A128" s="52">
        <v>412600</v>
      </c>
      <c r="B128" s="45" t="s">
        <v>56</v>
      </c>
      <c r="C128" s="54">
        <v>70000</v>
      </c>
      <c r="D128" s="46">
        <v>80000</v>
      </c>
      <c r="E128" s="54">
        <v>0</v>
      </c>
      <c r="F128" s="280">
        <f t="shared" si="39"/>
        <v>114.28571428571428</v>
      </c>
      <c r="G128" s="25"/>
      <c r="H128" s="264"/>
    </row>
    <row r="129" spans="1:8" s="26" customFormat="1" x14ac:dyDescent="0.2">
      <c r="A129" s="52">
        <v>412700</v>
      </c>
      <c r="B129" s="45" t="s">
        <v>58</v>
      </c>
      <c r="C129" s="54">
        <v>18000</v>
      </c>
      <c r="D129" s="46">
        <v>20000</v>
      </c>
      <c r="E129" s="54">
        <v>0</v>
      </c>
      <c r="F129" s="280">
        <f t="shared" si="39"/>
        <v>111.11111111111111</v>
      </c>
      <c r="G129" s="25"/>
      <c r="H129" s="264"/>
    </row>
    <row r="130" spans="1:8" s="26" customFormat="1" x14ac:dyDescent="0.2">
      <c r="A130" s="52">
        <v>412900</v>
      </c>
      <c r="B130" s="49" t="s">
        <v>72</v>
      </c>
      <c r="C130" s="54">
        <v>1500</v>
      </c>
      <c r="D130" s="46">
        <v>1500</v>
      </c>
      <c r="E130" s="54">
        <v>0</v>
      </c>
      <c r="F130" s="280">
        <f t="shared" si="39"/>
        <v>100</v>
      </c>
      <c r="G130" s="25"/>
      <c r="H130" s="264"/>
    </row>
    <row r="131" spans="1:8" s="26" customFormat="1" x14ac:dyDescent="0.2">
      <c r="A131" s="52">
        <v>412900</v>
      </c>
      <c r="B131" s="49" t="s">
        <v>85</v>
      </c>
      <c r="C131" s="54">
        <v>280000</v>
      </c>
      <c r="D131" s="46">
        <v>280000</v>
      </c>
      <c r="E131" s="54">
        <v>0</v>
      </c>
      <c r="F131" s="280">
        <f t="shared" si="39"/>
        <v>100</v>
      </c>
      <c r="G131" s="25"/>
      <c r="H131" s="264"/>
    </row>
    <row r="132" spans="1:8" s="26" customFormat="1" x14ac:dyDescent="0.2">
      <c r="A132" s="52">
        <v>412900</v>
      </c>
      <c r="B132" s="49" t="s">
        <v>74</v>
      </c>
      <c r="C132" s="54">
        <v>24000</v>
      </c>
      <c r="D132" s="46">
        <v>30000</v>
      </c>
      <c r="E132" s="54">
        <v>0</v>
      </c>
      <c r="F132" s="280">
        <f t="shared" si="39"/>
        <v>125</v>
      </c>
      <c r="G132" s="25"/>
      <c r="H132" s="264"/>
    </row>
    <row r="133" spans="1:8" s="26" customFormat="1" x14ac:dyDescent="0.2">
      <c r="A133" s="52">
        <v>412900</v>
      </c>
      <c r="B133" s="49" t="s">
        <v>75</v>
      </c>
      <c r="C133" s="54">
        <v>6000</v>
      </c>
      <c r="D133" s="46">
        <v>6000</v>
      </c>
      <c r="E133" s="54">
        <v>0</v>
      </c>
      <c r="F133" s="280">
        <f t="shared" si="39"/>
        <v>100</v>
      </c>
      <c r="G133" s="25"/>
      <c r="H133" s="264"/>
    </row>
    <row r="134" spans="1:8" s="26" customFormat="1" x14ac:dyDescent="0.2">
      <c r="A134" s="52">
        <v>412900</v>
      </c>
      <c r="B134" s="49" t="s">
        <v>76</v>
      </c>
      <c r="C134" s="54">
        <v>7000</v>
      </c>
      <c r="D134" s="46">
        <v>7000</v>
      </c>
      <c r="E134" s="54">
        <v>0</v>
      </c>
      <c r="F134" s="280">
        <f t="shared" si="39"/>
        <v>100</v>
      </c>
      <c r="G134" s="25"/>
      <c r="H134" s="264"/>
    </row>
    <row r="135" spans="1:8" s="26" customFormat="1" x14ac:dyDescent="0.2">
      <c r="A135" s="52">
        <v>412900</v>
      </c>
      <c r="B135" s="45" t="s">
        <v>78</v>
      </c>
      <c r="C135" s="54">
        <v>7500</v>
      </c>
      <c r="D135" s="46">
        <v>8500</v>
      </c>
      <c r="E135" s="54">
        <v>0</v>
      </c>
      <c r="F135" s="280">
        <f t="shared" si="39"/>
        <v>113.33333333333333</v>
      </c>
      <c r="G135" s="25"/>
      <c r="H135" s="264"/>
    </row>
    <row r="136" spans="1:8" s="26" customFormat="1" x14ac:dyDescent="0.2">
      <c r="A136" s="42">
        <v>415000</v>
      </c>
      <c r="B136" s="47" t="s">
        <v>118</v>
      </c>
      <c r="C136" s="41">
        <f>SUM(C137:C137)</f>
        <v>175000</v>
      </c>
      <c r="D136" s="41">
        <f>SUM(D137:D137)</f>
        <v>210000</v>
      </c>
      <c r="E136" s="41">
        <f>SUM(E137:E137)</f>
        <v>0</v>
      </c>
      <c r="F136" s="283">
        <f t="shared" si="39"/>
        <v>120</v>
      </c>
      <c r="G136" s="25"/>
      <c r="H136" s="264"/>
    </row>
    <row r="137" spans="1:8" s="26" customFormat="1" x14ac:dyDescent="0.2">
      <c r="A137" s="52">
        <v>415200</v>
      </c>
      <c r="B137" s="45" t="s">
        <v>125</v>
      </c>
      <c r="C137" s="54">
        <v>175000</v>
      </c>
      <c r="D137" s="46">
        <v>210000</v>
      </c>
      <c r="E137" s="54">
        <v>0</v>
      </c>
      <c r="F137" s="280">
        <f t="shared" si="39"/>
        <v>120</v>
      </c>
      <c r="G137" s="25"/>
      <c r="H137" s="264"/>
    </row>
    <row r="138" spans="1:8" s="51" customFormat="1" ht="40.5" x14ac:dyDescent="0.2">
      <c r="A138" s="42">
        <v>418000</v>
      </c>
      <c r="B138" s="47" t="s">
        <v>198</v>
      </c>
      <c r="C138" s="41">
        <f t="shared" ref="C138" si="44">C139</f>
        <v>20000</v>
      </c>
      <c r="D138" s="41">
        <f t="shared" ref="D138" si="45">D139</f>
        <v>20000</v>
      </c>
      <c r="E138" s="41">
        <f t="shared" ref="E138" si="46">E139</f>
        <v>0</v>
      </c>
      <c r="F138" s="283">
        <f t="shared" si="39"/>
        <v>100</v>
      </c>
      <c r="G138" s="266"/>
      <c r="H138" s="264"/>
    </row>
    <row r="139" spans="1:8" s="26" customFormat="1" x14ac:dyDescent="0.2">
      <c r="A139" s="52">
        <v>418400</v>
      </c>
      <c r="B139" s="45" t="s">
        <v>200</v>
      </c>
      <c r="C139" s="54">
        <v>20000</v>
      </c>
      <c r="D139" s="46">
        <v>20000</v>
      </c>
      <c r="E139" s="54">
        <v>0</v>
      </c>
      <c r="F139" s="280">
        <f t="shared" si="39"/>
        <v>100</v>
      </c>
      <c r="G139" s="25"/>
      <c r="H139" s="264"/>
    </row>
    <row r="140" spans="1:8" s="51" customFormat="1" x14ac:dyDescent="0.2">
      <c r="A140" s="42">
        <v>480000</v>
      </c>
      <c r="B140" s="47" t="s">
        <v>202</v>
      </c>
      <c r="C140" s="41">
        <f t="shared" ref="C140:C141" si="47">C141</f>
        <v>4000</v>
      </c>
      <c r="D140" s="41">
        <f t="shared" ref="D140:D141" si="48">D141</f>
        <v>5000</v>
      </c>
      <c r="E140" s="41">
        <f t="shared" ref="E140:E141" si="49">E141</f>
        <v>0</v>
      </c>
      <c r="F140" s="283">
        <f t="shared" si="39"/>
        <v>125</v>
      </c>
      <c r="G140" s="266"/>
      <c r="H140" s="264"/>
    </row>
    <row r="141" spans="1:8" s="51" customFormat="1" x14ac:dyDescent="0.2">
      <c r="A141" s="42">
        <v>488000</v>
      </c>
      <c r="B141" s="47" t="s">
        <v>29</v>
      </c>
      <c r="C141" s="41">
        <f t="shared" si="47"/>
        <v>4000</v>
      </c>
      <c r="D141" s="41">
        <f t="shared" si="48"/>
        <v>5000</v>
      </c>
      <c r="E141" s="41">
        <f t="shared" si="49"/>
        <v>0</v>
      </c>
      <c r="F141" s="283">
        <f t="shared" si="39"/>
        <v>125</v>
      </c>
      <c r="G141" s="266"/>
      <c r="H141" s="264"/>
    </row>
    <row r="142" spans="1:8" s="26" customFormat="1" x14ac:dyDescent="0.2">
      <c r="A142" s="52">
        <v>488100</v>
      </c>
      <c r="B142" s="45" t="s">
        <v>29</v>
      </c>
      <c r="C142" s="54">
        <v>4000</v>
      </c>
      <c r="D142" s="46">
        <v>5000</v>
      </c>
      <c r="E142" s="54">
        <v>0</v>
      </c>
      <c r="F142" s="280">
        <f t="shared" si="39"/>
        <v>125</v>
      </c>
      <c r="G142" s="25"/>
      <c r="H142" s="264"/>
    </row>
    <row r="143" spans="1:8" s="26" customFormat="1" x14ac:dyDescent="0.2">
      <c r="A143" s="42">
        <v>510000</v>
      </c>
      <c r="B143" s="47" t="s">
        <v>245</v>
      </c>
      <c r="C143" s="41">
        <f t="shared" ref="C143" si="50">C144+C146+C148</f>
        <v>122000</v>
      </c>
      <c r="D143" s="41">
        <f t="shared" ref="D143" si="51">D144+D146+D148</f>
        <v>127000</v>
      </c>
      <c r="E143" s="41">
        <f t="shared" ref="E143" si="52">E144+E146+E148</f>
        <v>0</v>
      </c>
      <c r="F143" s="283">
        <f t="shared" si="39"/>
        <v>104.09836065573769</v>
      </c>
      <c r="G143" s="25"/>
      <c r="H143" s="264"/>
    </row>
    <row r="144" spans="1:8" s="26" customFormat="1" x14ac:dyDescent="0.2">
      <c r="A144" s="42">
        <v>511000</v>
      </c>
      <c r="B144" s="47" t="s">
        <v>246</v>
      </c>
      <c r="C144" s="41">
        <f t="shared" ref="C144" si="53">SUM(C145:C145)</f>
        <v>100000</v>
      </c>
      <c r="D144" s="41">
        <f t="shared" ref="D144" si="54">SUM(D145:D145)</f>
        <v>120000</v>
      </c>
      <c r="E144" s="41">
        <f t="shared" ref="E144" si="55">SUM(E145:E145)</f>
        <v>0</v>
      </c>
      <c r="F144" s="283">
        <f t="shared" si="39"/>
        <v>120</v>
      </c>
      <c r="G144" s="25"/>
      <c r="H144" s="264"/>
    </row>
    <row r="145" spans="1:8" s="26" customFormat="1" x14ac:dyDescent="0.2">
      <c r="A145" s="52">
        <v>511300</v>
      </c>
      <c r="B145" s="45" t="s">
        <v>249</v>
      </c>
      <c r="C145" s="54">
        <v>100000</v>
      </c>
      <c r="D145" s="46">
        <v>120000</v>
      </c>
      <c r="E145" s="54">
        <v>0</v>
      </c>
      <c r="F145" s="280">
        <f t="shared" si="39"/>
        <v>120</v>
      </c>
      <c r="G145" s="25"/>
      <c r="H145" s="264"/>
    </row>
    <row r="146" spans="1:8" s="26" customFormat="1" x14ac:dyDescent="0.2">
      <c r="A146" s="42">
        <v>516000</v>
      </c>
      <c r="B146" s="47" t="s">
        <v>257</v>
      </c>
      <c r="C146" s="41">
        <f t="shared" ref="C146" si="56">C147</f>
        <v>9000</v>
      </c>
      <c r="D146" s="41">
        <f t="shared" ref="D146" si="57">D147</f>
        <v>7000</v>
      </c>
      <c r="E146" s="41">
        <f t="shared" ref="E146" si="58">E147</f>
        <v>0</v>
      </c>
      <c r="F146" s="283">
        <f t="shared" si="39"/>
        <v>77.777777777777786</v>
      </c>
      <c r="G146" s="25"/>
      <c r="H146" s="264"/>
    </row>
    <row r="147" spans="1:8" s="26" customFormat="1" x14ac:dyDescent="0.2">
      <c r="A147" s="52">
        <v>516100</v>
      </c>
      <c r="B147" s="45" t="s">
        <v>257</v>
      </c>
      <c r="C147" s="54">
        <v>9000</v>
      </c>
      <c r="D147" s="46">
        <v>7000</v>
      </c>
      <c r="E147" s="54">
        <v>0</v>
      </c>
      <c r="F147" s="280">
        <f t="shared" si="39"/>
        <v>77.777777777777786</v>
      </c>
      <c r="G147" s="25"/>
      <c r="H147" s="264"/>
    </row>
    <row r="148" spans="1:8" s="51" customFormat="1" x14ac:dyDescent="0.2">
      <c r="A148" s="42">
        <v>518000</v>
      </c>
      <c r="B148" s="47" t="s">
        <v>258</v>
      </c>
      <c r="C148" s="41">
        <f t="shared" ref="C148" si="59">C149</f>
        <v>13000</v>
      </c>
      <c r="D148" s="41">
        <f t="shared" ref="D148" si="60">D149</f>
        <v>0</v>
      </c>
      <c r="E148" s="41">
        <f t="shared" ref="E148" si="61">E149</f>
        <v>0</v>
      </c>
      <c r="F148" s="283">
        <f t="shared" si="39"/>
        <v>0</v>
      </c>
      <c r="G148" s="266"/>
      <c r="H148" s="264"/>
    </row>
    <row r="149" spans="1:8" s="26" customFormat="1" x14ac:dyDescent="0.2">
      <c r="A149" s="52">
        <v>518100</v>
      </c>
      <c r="B149" s="45" t="s">
        <v>258</v>
      </c>
      <c r="C149" s="54">
        <v>13000</v>
      </c>
      <c r="D149" s="46">
        <v>0</v>
      </c>
      <c r="E149" s="54">
        <v>0</v>
      </c>
      <c r="F149" s="280">
        <f t="shared" si="39"/>
        <v>0</v>
      </c>
      <c r="G149" s="25"/>
      <c r="H149" s="264"/>
    </row>
    <row r="150" spans="1:8" s="51" customFormat="1" x14ac:dyDescent="0.2">
      <c r="A150" s="42">
        <v>630000</v>
      </c>
      <c r="B150" s="47" t="s">
        <v>277</v>
      </c>
      <c r="C150" s="41">
        <f>C151+0</f>
        <v>45000</v>
      </c>
      <c r="D150" s="41">
        <f>D151+0</f>
        <v>40000</v>
      </c>
      <c r="E150" s="41">
        <f>E151+0</f>
        <v>0</v>
      </c>
      <c r="F150" s="283">
        <f t="shared" si="39"/>
        <v>88.888888888888886</v>
      </c>
      <c r="G150" s="266"/>
      <c r="H150" s="264"/>
    </row>
    <row r="151" spans="1:8" s="51" customFormat="1" x14ac:dyDescent="0.2">
      <c r="A151" s="42">
        <v>638000</v>
      </c>
      <c r="B151" s="47" t="s">
        <v>284</v>
      </c>
      <c r="C151" s="41">
        <f t="shared" ref="C151" si="62">C152</f>
        <v>45000</v>
      </c>
      <c r="D151" s="41">
        <f t="shared" ref="D151" si="63">D152</f>
        <v>40000</v>
      </c>
      <c r="E151" s="41">
        <f t="shared" ref="E151" si="64">E152</f>
        <v>0</v>
      </c>
      <c r="F151" s="283">
        <f t="shared" si="39"/>
        <v>88.888888888888886</v>
      </c>
      <c r="G151" s="266"/>
      <c r="H151" s="264"/>
    </row>
    <row r="152" spans="1:8" s="26" customFormat="1" x14ac:dyDescent="0.2">
      <c r="A152" s="52">
        <v>638100</v>
      </c>
      <c r="B152" s="45" t="s">
        <v>285</v>
      </c>
      <c r="C152" s="54">
        <v>45000</v>
      </c>
      <c r="D152" s="46">
        <v>40000</v>
      </c>
      <c r="E152" s="54">
        <v>0</v>
      </c>
      <c r="F152" s="280">
        <f t="shared" si="39"/>
        <v>88.888888888888886</v>
      </c>
      <c r="G152" s="25"/>
      <c r="H152" s="264"/>
    </row>
    <row r="153" spans="1:8" s="26" customFormat="1" x14ac:dyDescent="0.2">
      <c r="A153" s="33"/>
      <c r="B153" s="76" t="s">
        <v>294</v>
      </c>
      <c r="C153" s="80">
        <f>C118+C143+C150+C140</f>
        <v>4306000</v>
      </c>
      <c r="D153" s="80">
        <f>D118+D143+D150+D140</f>
        <v>4518000</v>
      </c>
      <c r="E153" s="80">
        <f>E118+E143+E150+E140</f>
        <v>0</v>
      </c>
      <c r="F153" s="30">
        <f t="shared" si="39"/>
        <v>104.92336274965164</v>
      </c>
      <c r="G153" s="25"/>
      <c r="H153" s="264"/>
    </row>
    <row r="154" spans="1:8" s="26" customFormat="1" x14ac:dyDescent="0.2">
      <c r="A154" s="36"/>
      <c r="B154" s="40"/>
      <c r="C154" s="63"/>
      <c r="D154" s="63"/>
      <c r="E154" s="63"/>
      <c r="F154" s="145"/>
      <c r="G154" s="25"/>
      <c r="H154" s="264"/>
    </row>
    <row r="155" spans="1:8" s="26" customFormat="1" x14ac:dyDescent="0.2">
      <c r="A155" s="39"/>
      <c r="B155" s="40"/>
      <c r="C155" s="46"/>
      <c r="D155" s="46"/>
      <c r="E155" s="46"/>
      <c r="F155" s="282"/>
      <c r="G155" s="25"/>
      <c r="H155" s="264"/>
    </row>
    <row r="156" spans="1:8" s="26" customFormat="1" x14ac:dyDescent="0.2">
      <c r="A156" s="44" t="s">
        <v>300</v>
      </c>
      <c r="B156" s="47"/>
      <c r="C156" s="46"/>
      <c r="D156" s="46"/>
      <c r="E156" s="46"/>
      <c r="F156" s="282"/>
      <c r="G156" s="25"/>
      <c r="H156" s="264"/>
    </row>
    <row r="157" spans="1:8" s="26" customFormat="1" x14ac:dyDescent="0.2">
      <c r="A157" s="44" t="s">
        <v>301</v>
      </c>
      <c r="B157" s="47"/>
      <c r="C157" s="46"/>
      <c r="D157" s="46"/>
      <c r="E157" s="46"/>
      <c r="F157" s="282"/>
      <c r="G157" s="25"/>
      <c r="H157" s="264"/>
    </row>
    <row r="158" spans="1:8" s="26" customFormat="1" x14ac:dyDescent="0.2">
      <c r="A158" s="44" t="s">
        <v>302</v>
      </c>
      <c r="B158" s="47"/>
      <c r="C158" s="46"/>
      <c r="D158" s="46"/>
      <c r="E158" s="46"/>
      <c r="F158" s="282"/>
      <c r="G158" s="25"/>
      <c r="H158" s="264"/>
    </row>
    <row r="159" spans="1:8" s="26" customFormat="1" x14ac:dyDescent="0.2">
      <c r="A159" s="44" t="s">
        <v>293</v>
      </c>
      <c r="B159" s="47"/>
      <c r="C159" s="46"/>
      <c r="D159" s="46"/>
      <c r="E159" s="46"/>
      <c r="F159" s="282"/>
      <c r="G159" s="25"/>
      <c r="H159" s="264"/>
    </row>
    <row r="160" spans="1:8" s="26" customFormat="1" x14ac:dyDescent="0.2">
      <c r="A160" s="44"/>
      <c r="B160" s="72"/>
      <c r="C160" s="63"/>
      <c r="D160" s="63"/>
      <c r="E160" s="63"/>
      <c r="F160" s="145"/>
      <c r="G160" s="25"/>
      <c r="H160" s="264"/>
    </row>
    <row r="161" spans="1:8" s="26" customFormat="1" x14ac:dyDescent="0.2">
      <c r="A161" s="42">
        <v>410000</v>
      </c>
      <c r="B161" s="43" t="s">
        <v>42</v>
      </c>
      <c r="C161" s="41">
        <f t="shared" ref="C161" si="65">C162+C167</f>
        <v>496400</v>
      </c>
      <c r="D161" s="41">
        <f t="shared" ref="D161" si="66">D162+D167</f>
        <v>494400</v>
      </c>
      <c r="E161" s="41">
        <f>E162+E167</f>
        <v>0</v>
      </c>
      <c r="F161" s="283">
        <f t="shared" ref="F161:F186" si="67">D161/C161*100</f>
        <v>99.597099113618043</v>
      </c>
      <c r="G161" s="25"/>
      <c r="H161" s="264"/>
    </row>
    <row r="162" spans="1:8" s="26" customFormat="1" x14ac:dyDescent="0.2">
      <c r="A162" s="42">
        <v>411000</v>
      </c>
      <c r="B162" s="43" t="s">
        <v>43</v>
      </c>
      <c r="C162" s="41">
        <f t="shared" ref="C162" si="68">SUM(C163:C166)</f>
        <v>284500</v>
      </c>
      <c r="D162" s="41">
        <f t="shared" ref="D162" si="69">SUM(D163:D166)</f>
        <v>284000</v>
      </c>
      <c r="E162" s="41">
        <f>SUM(E163:E166)</f>
        <v>0</v>
      </c>
      <c r="F162" s="283">
        <f t="shared" si="67"/>
        <v>99.824253075571178</v>
      </c>
      <c r="G162" s="25"/>
      <c r="H162" s="264"/>
    </row>
    <row r="163" spans="1:8" s="26" customFormat="1" x14ac:dyDescent="0.2">
      <c r="A163" s="52">
        <v>411100</v>
      </c>
      <c r="B163" s="45" t="s">
        <v>44</v>
      </c>
      <c r="C163" s="54">
        <v>270000</v>
      </c>
      <c r="D163" s="46">
        <v>270000</v>
      </c>
      <c r="E163" s="54">
        <v>0</v>
      </c>
      <c r="F163" s="280">
        <f t="shared" si="67"/>
        <v>100</v>
      </c>
      <c r="G163" s="25"/>
      <c r="H163" s="264"/>
    </row>
    <row r="164" spans="1:8" s="26" customFormat="1" ht="40.5" x14ac:dyDescent="0.2">
      <c r="A164" s="52">
        <v>411200</v>
      </c>
      <c r="B164" s="45" t="s">
        <v>45</v>
      </c>
      <c r="C164" s="54">
        <v>9500</v>
      </c>
      <c r="D164" s="46">
        <v>9000</v>
      </c>
      <c r="E164" s="54">
        <v>0</v>
      </c>
      <c r="F164" s="280">
        <f t="shared" si="67"/>
        <v>94.73684210526315</v>
      </c>
      <c r="G164" s="25"/>
      <c r="H164" s="264"/>
    </row>
    <row r="165" spans="1:8" s="26" customFormat="1" ht="40.5" x14ac:dyDescent="0.2">
      <c r="A165" s="52">
        <v>411300</v>
      </c>
      <c r="B165" s="45" t="s">
        <v>46</v>
      </c>
      <c r="C165" s="54">
        <v>3000</v>
      </c>
      <c r="D165" s="46">
        <v>3000</v>
      </c>
      <c r="E165" s="54">
        <v>0</v>
      </c>
      <c r="F165" s="280">
        <f t="shared" si="67"/>
        <v>100</v>
      </c>
      <c r="G165" s="25"/>
      <c r="H165" s="264"/>
    </row>
    <row r="166" spans="1:8" s="26" customFormat="1" x14ac:dyDescent="0.2">
      <c r="A166" s="52">
        <v>411400</v>
      </c>
      <c r="B166" s="45" t="s">
        <v>47</v>
      </c>
      <c r="C166" s="54">
        <v>2000</v>
      </c>
      <c r="D166" s="46">
        <v>2000</v>
      </c>
      <c r="E166" s="54">
        <v>0</v>
      </c>
      <c r="F166" s="280">
        <f t="shared" si="67"/>
        <v>100</v>
      </c>
      <c r="G166" s="25"/>
      <c r="H166" s="264"/>
    </row>
    <row r="167" spans="1:8" s="26" customFormat="1" x14ac:dyDescent="0.2">
      <c r="A167" s="42">
        <v>412000</v>
      </c>
      <c r="B167" s="47" t="s">
        <v>48</v>
      </c>
      <c r="C167" s="41">
        <f>SUM(C168:C177)</f>
        <v>211900</v>
      </c>
      <c r="D167" s="41">
        <f>SUM(D168:D177)</f>
        <v>210400</v>
      </c>
      <c r="E167" s="41">
        <f>SUM(E168:E177)</f>
        <v>0</v>
      </c>
      <c r="F167" s="283">
        <f t="shared" si="67"/>
        <v>99.29211892402077</v>
      </c>
      <c r="G167" s="25"/>
      <c r="H167" s="264"/>
    </row>
    <row r="168" spans="1:8" s="26" customFormat="1" ht="40.5" x14ac:dyDescent="0.2">
      <c r="A168" s="52">
        <v>412200</v>
      </c>
      <c r="B168" s="45" t="s">
        <v>50</v>
      </c>
      <c r="C168" s="54">
        <v>6000</v>
      </c>
      <c r="D168" s="46">
        <v>6000</v>
      </c>
      <c r="E168" s="54">
        <v>0</v>
      </c>
      <c r="F168" s="280">
        <f t="shared" si="67"/>
        <v>100</v>
      </c>
      <c r="G168" s="25"/>
      <c r="H168" s="264"/>
    </row>
    <row r="169" spans="1:8" s="26" customFormat="1" x14ac:dyDescent="0.2">
      <c r="A169" s="52">
        <v>412300</v>
      </c>
      <c r="B169" s="45" t="s">
        <v>51</v>
      </c>
      <c r="C169" s="54">
        <v>3500</v>
      </c>
      <c r="D169" s="46">
        <v>3500</v>
      </c>
      <c r="E169" s="54">
        <v>0</v>
      </c>
      <c r="F169" s="280">
        <f t="shared" si="67"/>
        <v>100</v>
      </c>
      <c r="G169" s="25"/>
      <c r="H169" s="264"/>
    </row>
    <row r="170" spans="1:8" s="26" customFormat="1" x14ac:dyDescent="0.2">
      <c r="A170" s="52">
        <v>412500</v>
      </c>
      <c r="B170" s="45" t="s">
        <v>55</v>
      </c>
      <c r="C170" s="54">
        <v>1500</v>
      </c>
      <c r="D170" s="46">
        <v>999.99999999999989</v>
      </c>
      <c r="E170" s="54">
        <v>0</v>
      </c>
      <c r="F170" s="280">
        <f t="shared" si="67"/>
        <v>66.666666666666657</v>
      </c>
      <c r="G170" s="25"/>
      <c r="H170" s="264"/>
    </row>
    <row r="171" spans="1:8" s="26" customFormat="1" x14ac:dyDescent="0.2">
      <c r="A171" s="52">
        <v>412600</v>
      </c>
      <c r="B171" s="45" t="s">
        <v>56</v>
      </c>
      <c r="C171" s="54">
        <v>4000</v>
      </c>
      <c r="D171" s="46">
        <v>4000</v>
      </c>
      <c r="E171" s="54">
        <v>0</v>
      </c>
      <c r="F171" s="280">
        <f t="shared" si="67"/>
        <v>100</v>
      </c>
      <c r="G171" s="25"/>
      <c r="H171" s="264"/>
    </row>
    <row r="172" spans="1:8" s="26" customFormat="1" x14ac:dyDescent="0.2">
      <c r="A172" s="52">
        <v>412700</v>
      </c>
      <c r="B172" s="45" t="s">
        <v>58</v>
      </c>
      <c r="C172" s="54">
        <v>1500.0000000000002</v>
      </c>
      <c r="D172" s="46">
        <v>1500</v>
      </c>
      <c r="E172" s="54">
        <v>0</v>
      </c>
      <c r="F172" s="280">
        <f t="shared" si="67"/>
        <v>99.999999999999986</v>
      </c>
      <c r="G172" s="25"/>
      <c r="H172" s="264"/>
    </row>
    <row r="173" spans="1:8" s="26" customFormat="1" x14ac:dyDescent="0.2">
      <c r="A173" s="52">
        <v>412900</v>
      </c>
      <c r="B173" s="45" t="s">
        <v>73</v>
      </c>
      <c r="C173" s="54">
        <v>190000</v>
      </c>
      <c r="D173" s="46">
        <v>190000</v>
      </c>
      <c r="E173" s="54">
        <v>0</v>
      </c>
      <c r="F173" s="280">
        <f t="shared" si="67"/>
        <v>100</v>
      </c>
      <c r="G173" s="25"/>
      <c r="H173" s="264"/>
    </row>
    <row r="174" spans="1:8" s="26" customFormat="1" x14ac:dyDescent="0.2">
      <c r="A174" s="52">
        <v>412900</v>
      </c>
      <c r="B174" s="49" t="s">
        <v>74</v>
      </c>
      <c r="C174" s="54">
        <v>3000</v>
      </c>
      <c r="D174" s="46">
        <v>2000</v>
      </c>
      <c r="E174" s="54">
        <v>0</v>
      </c>
      <c r="F174" s="280">
        <f t="shared" si="67"/>
        <v>66.666666666666657</v>
      </c>
      <c r="G174" s="25"/>
      <c r="H174" s="264"/>
    </row>
    <row r="175" spans="1:8" s="26" customFormat="1" x14ac:dyDescent="0.2">
      <c r="A175" s="52">
        <v>412900</v>
      </c>
      <c r="B175" s="49" t="s">
        <v>75</v>
      </c>
      <c r="C175" s="54">
        <v>400</v>
      </c>
      <c r="D175" s="46">
        <v>400</v>
      </c>
      <c r="E175" s="54">
        <v>0</v>
      </c>
      <c r="F175" s="280">
        <f t="shared" si="67"/>
        <v>100</v>
      </c>
      <c r="G175" s="25"/>
      <c r="H175" s="264"/>
    </row>
    <row r="176" spans="1:8" s="26" customFormat="1" x14ac:dyDescent="0.2">
      <c r="A176" s="52">
        <v>412900</v>
      </c>
      <c r="B176" s="49" t="s">
        <v>76</v>
      </c>
      <c r="C176" s="54">
        <v>500</v>
      </c>
      <c r="D176" s="46">
        <v>500</v>
      </c>
      <c r="E176" s="54">
        <v>0</v>
      </c>
      <c r="F176" s="280">
        <f t="shared" si="67"/>
        <v>100</v>
      </c>
      <c r="G176" s="25"/>
      <c r="H176" s="264"/>
    </row>
    <row r="177" spans="1:8" s="26" customFormat="1" x14ac:dyDescent="0.2">
      <c r="A177" s="52">
        <v>412900</v>
      </c>
      <c r="B177" s="45" t="s">
        <v>78</v>
      </c>
      <c r="C177" s="54">
        <v>1499.9999999999998</v>
      </c>
      <c r="D177" s="46">
        <v>1500</v>
      </c>
      <c r="E177" s="54">
        <v>0</v>
      </c>
      <c r="F177" s="280">
        <f t="shared" si="67"/>
        <v>100.00000000000003</v>
      </c>
      <c r="G177" s="25"/>
      <c r="H177" s="264"/>
    </row>
    <row r="178" spans="1:8" s="51" customFormat="1" x14ac:dyDescent="0.2">
      <c r="A178" s="42">
        <v>510000</v>
      </c>
      <c r="B178" s="47" t="s">
        <v>245</v>
      </c>
      <c r="C178" s="41">
        <f t="shared" ref="C178" si="70">C179+C181</f>
        <v>3000</v>
      </c>
      <c r="D178" s="41">
        <f t="shared" ref="D178" si="71">D179+D181</f>
        <v>3000</v>
      </c>
      <c r="E178" s="41">
        <f>E179+E181</f>
        <v>0</v>
      </c>
      <c r="F178" s="283">
        <f t="shared" si="67"/>
        <v>100</v>
      </c>
      <c r="G178" s="266"/>
      <c r="H178" s="264"/>
    </row>
    <row r="179" spans="1:8" s="51" customFormat="1" x14ac:dyDescent="0.2">
      <c r="A179" s="42">
        <v>511000</v>
      </c>
      <c r="B179" s="47" t="s">
        <v>246</v>
      </c>
      <c r="C179" s="41">
        <f t="shared" ref="C179" si="72">C180</f>
        <v>2500</v>
      </c>
      <c r="D179" s="41">
        <f t="shared" ref="D179" si="73">D180</f>
        <v>2500</v>
      </c>
      <c r="E179" s="41">
        <f t="shared" ref="E179" si="74">E180</f>
        <v>0</v>
      </c>
      <c r="F179" s="283">
        <f t="shared" si="67"/>
        <v>100</v>
      </c>
      <c r="G179" s="266"/>
      <c r="H179" s="264"/>
    </row>
    <row r="180" spans="1:8" s="26" customFormat="1" x14ac:dyDescent="0.2">
      <c r="A180" s="52">
        <v>511300</v>
      </c>
      <c r="B180" s="45" t="s">
        <v>249</v>
      </c>
      <c r="C180" s="54">
        <v>2500</v>
      </c>
      <c r="D180" s="46">
        <v>2500</v>
      </c>
      <c r="E180" s="54">
        <v>0</v>
      </c>
      <c r="F180" s="280">
        <f t="shared" si="67"/>
        <v>100</v>
      </c>
      <c r="G180" s="25"/>
      <c r="H180" s="264"/>
    </row>
    <row r="181" spans="1:8" s="51" customFormat="1" x14ac:dyDescent="0.2">
      <c r="A181" s="42">
        <v>516000</v>
      </c>
      <c r="B181" s="47" t="s">
        <v>257</v>
      </c>
      <c r="C181" s="41">
        <f t="shared" ref="C181" si="75">C182</f>
        <v>500</v>
      </c>
      <c r="D181" s="41">
        <f t="shared" ref="D181" si="76">D182</f>
        <v>500</v>
      </c>
      <c r="E181" s="41">
        <f t="shared" ref="E181" si="77">E182</f>
        <v>0</v>
      </c>
      <c r="F181" s="283">
        <f t="shared" si="67"/>
        <v>100</v>
      </c>
      <c r="G181" s="266"/>
      <c r="H181" s="264"/>
    </row>
    <row r="182" spans="1:8" s="26" customFormat="1" x14ac:dyDescent="0.2">
      <c r="A182" s="52">
        <v>516100</v>
      </c>
      <c r="B182" s="45" t="s">
        <v>257</v>
      </c>
      <c r="C182" s="54">
        <v>500</v>
      </c>
      <c r="D182" s="46">
        <v>500</v>
      </c>
      <c r="E182" s="54">
        <v>0</v>
      </c>
      <c r="F182" s="280">
        <f t="shared" si="67"/>
        <v>100</v>
      </c>
      <c r="G182" s="25"/>
      <c r="H182" s="264"/>
    </row>
    <row r="183" spans="1:8" s="51" customFormat="1" x14ac:dyDescent="0.2">
      <c r="A183" s="42">
        <v>630000</v>
      </c>
      <c r="B183" s="47" t="s">
        <v>303</v>
      </c>
      <c r="C183" s="41">
        <f>0+C184</f>
        <v>1999.9999999999991</v>
      </c>
      <c r="D183" s="41">
        <f>0+D184</f>
        <v>3000</v>
      </c>
      <c r="E183" s="41">
        <f>0+E184</f>
        <v>0</v>
      </c>
      <c r="F183" s="283">
        <f t="shared" si="67"/>
        <v>150.00000000000006</v>
      </c>
      <c r="G183" s="266"/>
      <c r="H183" s="264"/>
    </row>
    <row r="184" spans="1:8" s="51" customFormat="1" x14ac:dyDescent="0.2">
      <c r="A184" s="42">
        <v>638000</v>
      </c>
      <c r="B184" s="47" t="s">
        <v>284</v>
      </c>
      <c r="C184" s="41">
        <f t="shared" ref="C184" si="78">C185</f>
        <v>1999.9999999999991</v>
      </c>
      <c r="D184" s="41">
        <f t="shared" ref="D184" si="79">D185</f>
        <v>3000</v>
      </c>
      <c r="E184" s="41">
        <f t="shared" ref="E184" si="80">E185</f>
        <v>0</v>
      </c>
      <c r="F184" s="283">
        <f t="shared" si="67"/>
        <v>150.00000000000006</v>
      </c>
      <c r="G184" s="266"/>
      <c r="H184" s="264"/>
    </row>
    <row r="185" spans="1:8" s="26" customFormat="1" x14ac:dyDescent="0.2">
      <c r="A185" s="52">
        <v>638100</v>
      </c>
      <c r="B185" s="45" t="s">
        <v>285</v>
      </c>
      <c r="C185" s="54">
        <v>1999.9999999999991</v>
      </c>
      <c r="D185" s="46">
        <v>3000</v>
      </c>
      <c r="E185" s="54">
        <v>0</v>
      </c>
      <c r="F185" s="280">
        <f t="shared" si="67"/>
        <v>150.00000000000006</v>
      </c>
      <c r="G185" s="25"/>
      <c r="H185" s="264"/>
    </row>
    <row r="186" spans="1:8" s="26" customFormat="1" x14ac:dyDescent="0.2">
      <c r="A186" s="82"/>
      <c r="B186" s="76" t="s">
        <v>294</v>
      </c>
      <c r="C186" s="80">
        <f>C161+C178+C183</f>
        <v>501400</v>
      </c>
      <c r="D186" s="80">
        <f>D161+D178+D183</f>
        <v>500400</v>
      </c>
      <c r="E186" s="80">
        <f>E161+E178+E183</f>
        <v>0</v>
      </c>
      <c r="F186" s="30">
        <f t="shared" si="67"/>
        <v>99.80055843637814</v>
      </c>
      <c r="G186" s="25"/>
      <c r="H186" s="264"/>
    </row>
    <row r="187" spans="1:8" s="26" customFormat="1" x14ac:dyDescent="0.2">
      <c r="A187" s="62"/>
      <c r="B187" s="40"/>
      <c r="C187" s="63"/>
      <c r="D187" s="63"/>
      <c r="E187" s="63"/>
      <c r="F187" s="145"/>
      <c r="G187" s="25"/>
      <c r="H187" s="264"/>
    </row>
    <row r="188" spans="1:8" s="26" customFormat="1" x14ac:dyDescent="0.2">
      <c r="A188" s="39"/>
      <c r="B188" s="40"/>
      <c r="C188" s="46"/>
      <c r="D188" s="46"/>
      <c r="E188" s="46"/>
      <c r="F188" s="282"/>
      <c r="G188" s="25"/>
      <c r="H188" s="264"/>
    </row>
    <row r="189" spans="1:8" s="26" customFormat="1" x14ac:dyDescent="0.2">
      <c r="A189" s="44" t="s">
        <v>304</v>
      </c>
      <c r="B189" s="47"/>
      <c r="C189" s="46"/>
      <c r="D189" s="46"/>
      <c r="E189" s="46"/>
      <c r="F189" s="282"/>
      <c r="G189" s="25"/>
      <c r="H189" s="264"/>
    </row>
    <row r="190" spans="1:8" s="26" customFormat="1" x14ac:dyDescent="0.2">
      <c r="A190" s="44" t="s">
        <v>296</v>
      </c>
      <c r="B190" s="47"/>
      <c r="C190" s="46"/>
      <c r="D190" s="46"/>
      <c r="E190" s="46"/>
      <c r="F190" s="282"/>
      <c r="G190" s="25"/>
      <c r="H190" s="264"/>
    </row>
    <row r="191" spans="1:8" s="26" customFormat="1" x14ac:dyDescent="0.2">
      <c r="A191" s="44" t="s">
        <v>305</v>
      </c>
      <c r="B191" s="47"/>
      <c r="C191" s="46"/>
      <c r="D191" s="46"/>
      <c r="E191" s="46"/>
      <c r="F191" s="282"/>
      <c r="G191" s="25"/>
      <c r="H191" s="264"/>
    </row>
    <row r="192" spans="1:8" s="26" customFormat="1" x14ac:dyDescent="0.2">
      <c r="A192" s="44" t="s">
        <v>293</v>
      </c>
      <c r="B192" s="47"/>
      <c r="C192" s="46"/>
      <c r="D192" s="46"/>
      <c r="E192" s="46"/>
      <c r="F192" s="282"/>
      <c r="G192" s="25"/>
      <c r="H192" s="264"/>
    </row>
    <row r="193" spans="1:8" s="26" customFormat="1" x14ac:dyDescent="0.2">
      <c r="A193" s="44"/>
      <c r="B193" s="72"/>
      <c r="C193" s="63"/>
      <c r="D193" s="63"/>
      <c r="E193" s="63"/>
      <c r="F193" s="145"/>
      <c r="G193" s="25"/>
      <c r="H193" s="264"/>
    </row>
    <row r="194" spans="1:8" s="26" customFormat="1" x14ac:dyDescent="0.2">
      <c r="A194" s="42">
        <v>410000</v>
      </c>
      <c r="B194" s="43" t="s">
        <v>42</v>
      </c>
      <c r="C194" s="41">
        <f>C195+C200+0</f>
        <v>920700</v>
      </c>
      <c r="D194" s="41">
        <f>D195+D200+0</f>
        <v>925600</v>
      </c>
      <c r="E194" s="41">
        <f>E195+E200+0</f>
        <v>0</v>
      </c>
      <c r="F194" s="283">
        <f t="shared" ref="F194:F218" si="81">D194/C194*100</f>
        <v>100.53220375801021</v>
      </c>
      <c r="G194" s="25"/>
      <c r="H194" s="264"/>
    </row>
    <row r="195" spans="1:8" s="26" customFormat="1" x14ac:dyDescent="0.2">
      <c r="A195" s="42">
        <v>411000</v>
      </c>
      <c r="B195" s="43" t="s">
        <v>43</v>
      </c>
      <c r="C195" s="41">
        <f t="shared" ref="C195" si="82">SUM(C196:C199)</f>
        <v>831300</v>
      </c>
      <c r="D195" s="41">
        <f t="shared" ref="D195" si="83">SUM(D196:D199)</f>
        <v>836000</v>
      </c>
      <c r="E195" s="41">
        <f>SUM(E196:E199)</f>
        <v>0</v>
      </c>
      <c r="F195" s="283">
        <f t="shared" si="81"/>
        <v>100.56537952604354</v>
      </c>
      <c r="G195" s="25"/>
      <c r="H195" s="264"/>
    </row>
    <row r="196" spans="1:8" s="26" customFormat="1" x14ac:dyDescent="0.2">
      <c r="A196" s="52">
        <v>411100</v>
      </c>
      <c r="B196" s="45" t="s">
        <v>44</v>
      </c>
      <c r="C196" s="54">
        <v>791000</v>
      </c>
      <c r="D196" s="46">
        <v>800000</v>
      </c>
      <c r="E196" s="54">
        <v>0</v>
      </c>
      <c r="F196" s="280">
        <f t="shared" si="81"/>
        <v>101.13780025284449</v>
      </c>
      <c r="G196" s="25"/>
      <c r="H196" s="264"/>
    </row>
    <row r="197" spans="1:8" s="26" customFormat="1" ht="40.5" x14ac:dyDescent="0.2">
      <c r="A197" s="52">
        <v>411200</v>
      </c>
      <c r="B197" s="45" t="s">
        <v>45</v>
      </c>
      <c r="C197" s="54">
        <v>12300</v>
      </c>
      <c r="D197" s="46">
        <v>13000</v>
      </c>
      <c r="E197" s="54">
        <v>0</v>
      </c>
      <c r="F197" s="280">
        <f t="shared" si="81"/>
        <v>105.6910569105691</v>
      </c>
      <c r="G197" s="25"/>
      <c r="H197" s="264"/>
    </row>
    <row r="198" spans="1:8" s="26" customFormat="1" ht="40.5" x14ac:dyDescent="0.2">
      <c r="A198" s="52">
        <v>411300</v>
      </c>
      <c r="B198" s="45" t="s">
        <v>46</v>
      </c>
      <c r="C198" s="54">
        <v>25000</v>
      </c>
      <c r="D198" s="46">
        <v>20000</v>
      </c>
      <c r="E198" s="54">
        <v>0</v>
      </c>
      <c r="F198" s="280">
        <f t="shared" si="81"/>
        <v>80</v>
      </c>
      <c r="G198" s="25"/>
      <c r="H198" s="264"/>
    </row>
    <row r="199" spans="1:8" s="26" customFormat="1" x14ac:dyDescent="0.2">
      <c r="A199" s="52">
        <v>411400</v>
      </c>
      <c r="B199" s="45" t="s">
        <v>47</v>
      </c>
      <c r="C199" s="54">
        <v>3000</v>
      </c>
      <c r="D199" s="46">
        <v>3000</v>
      </c>
      <c r="E199" s="54">
        <v>0</v>
      </c>
      <c r="F199" s="280">
        <f t="shared" si="81"/>
        <v>100</v>
      </c>
      <c r="G199" s="25"/>
      <c r="H199" s="264"/>
    </row>
    <row r="200" spans="1:8" s="26" customFormat="1" x14ac:dyDescent="0.2">
      <c r="A200" s="42">
        <v>412000</v>
      </c>
      <c r="B200" s="47" t="s">
        <v>48</v>
      </c>
      <c r="C200" s="41">
        <f t="shared" ref="C200" si="84">SUM(C201:C212)</f>
        <v>89400</v>
      </c>
      <c r="D200" s="41">
        <f t="shared" ref="D200" si="85">SUM(D201:D212)</f>
        <v>89600</v>
      </c>
      <c r="E200" s="41">
        <f>SUM(E201:E212)</f>
        <v>0</v>
      </c>
      <c r="F200" s="283">
        <f t="shared" si="81"/>
        <v>100.22371364653245</v>
      </c>
      <c r="G200" s="25"/>
      <c r="H200" s="264"/>
    </row>
    <row r="201" spans="1:8" s="26" customFormat="1" x14ac:dyDescent="0.2">
      <c r="A201" s="52">
        <v>412100</v>
      </c>
      <c r="B201" s="45" t="s">
        <v>49</v>
      </c>
      <c r="C201" s="54">
        <v>44200</v>
      </c>
      <c r="D201" s="46">
        <v>45000</v>
      </c>
      <c r="E201" s="54">
        <v>0</v>
      </c>
      <c r="F201" s="280">
        <f t="shared" si="81"/>
        <v>101.80995475113122</v>
      </c>
      <c r="G201" s="25"/>
      <c r="H201" s="264"/>
    </row>
    <row r="202" spans="1:8" s="26" customFormat="1" ht="40.5" x14ac:dyDescent="0.2">
      <c r="A202" s="52">
        <v>412200</v>
      </c>
      <c r="B202" s="45" t="s">
        <v>50</v>
      </c>
      <c r="C202" s="54">
        <v>22600</v>
      </c>
      <c r="D202" s="46">
        <v>22600</v>
      </c>
      <c r="E202" s="54">
        <v>0</v>
      </c>
      <c r="F202" s="280">
        <f t="shared" si="81"/>
        <v>100</v>
      </c>
      <c r="G202" s="25"/>
      <c r="H202" s="264"/>
    </row>
    <row r="203" spans="1:8" s="26" customFormat="1" x14ac:dyDescent="0.2">
      <c r="A203" s="52">
        <v>412300</v>
      </c>
      <c r="B203" s="45" t="s">
        <v>51</v>
      </c>
      <c r="C203" s="54">
        <v>4000</v>
      </c>
      <c r="D203" s="46">
        <v>4000</v>
      </c>
      <c r="E203" s="54">
        <v>0</v>
      </c>
      <c r="F203" s="280">
        <f t="shared" si="81"/>
        <v>100</v>
      </c>
      <c r="G203" s="25"/>
      <c r="H203" s="264"/>
    </row>
    <row r="204" spans="1:8" s="26" customFormat="1" x14ac:dyDescent="0.2">
      <c r="A204" s="52">
        <v>412500</v>
      </c>
      <c r="B204" s="45" t="s">
        <v>55</v>
      </c>
      <c r="C204" s="54">
        <v>3300</v>
      </c>
      <c r="D204" s="46">
        <v>3300</v>
      </c>
      <c r="E204" s="54">
        <v>0</v>
      </c>
      <c r="F204" s="280">
        <f t="shared" si="81"/>
        <v>100</v>
      </c>
      <c r="G204" s="25"/>
      <c r="H204" s="264"/>
    </row>
    <row r="205" spans="1:8" s="26" customFormat="1" x14ac:dyDescent="0.2">
      <c r="A205" s="52">
        <v>412600</v>
      </c>
      <c r="B205" s="45" t="s">
        <v>56</v>
      </c>
      <c r="C205" s="54">
        <v>5000</v>
      </c>
      <c r="D205" s="46">
        <v>5000</v>
      </c>
      <c r="E205" s="54">
        <v>0</v>
      </c>
      <c r="F205" s="280">
        <f t="shared" si="81"/>
        <v>100</v>
      </c>
      <c r="G205" s="25"/>
      <c r="H205" s="264"/>
    </row>
    <row r="206" spans="1:8" s="26" customFormat="1" x14ac:dyDescent="0.2">
      <c r="A206" s="52">
        <v>412700</v>
      </c>
      <c r="B206" s="45" t="s">
        <v>58</v>
      </c>
      <c r="C206" s="54">
        <v>4100</v>
      </c>
      <c r="D206" s="46">
        <v>3500</v>
      </c>
      <c r="E206" s="54">
        <v>0</v>
      </c>
      <c r="F206" s="280">
        <f t="shared" si="81"/>
        <v>85.365853658536579</v>
      </c>
      <c r="G206" s="25"/>
      <c r="H206" s="264"/>
    </row>
    <row r="207" spans="1:8" s="26" customFormat="1" x14ac:dyDescent="0.2">
      <c r="A207" s="52">
        <v>412900</v>
      </c>
      <c r="B207" s="45" t="s">
        <v>72</v>
      </c>
      <c r="C207" s="54">
        <v>200</v>
      </c>
      <c r="D207" s="46">
        <v>200</v>
      </c>
      <c r="E207" s="54">
        <v>0</v>
      </c>
      <c r="F207" s="280">
        <f t="shared" si="81"/>
        <v>100</v>
      </c>
      <c r="G207" s="25"/>
      <c r="H207" s="264"/>
    </row>
    <row r="208" spans="1:8" s="26" customFormat="1" x14ac:dyDescent="0.2">
      <c r="A208" s="52">
        <v>412900</v>
      </c>
      <c r="B208" s="49" t="s">
        <v>73</v>
      </c>
      <c r="C208" s="54">
        <v>500</v>
      </c>
      <c r="D208" s="46">
        <v>500</v>
      </c>
      <c r="E208" s="54">
        <v>0</v>
      </c>
      <c r="F208" s="280">
        <f t="shared" si="81"/>
        <v>100</v>
      </c>
      <c r="G208" s="25"/>
      <c r="H208" s="264"/>
    </row>
    <row r="209" spans="1:8" s="26" customFormat="1" x14ac:dyDescent="0.2">
      <c r="A209" s="52">
        <v>412900</v>
      </c>
      <c r="B209" s="49" t="s">
        <v>74</v>
      </c>
      <c r="C209" s="54">
        <v>300</v>
      </c>
      <c r="D209" s="46">
        <v>300</v>
      </c>
      <c r="E209" s="54">
        <v>0</v>
      </c>
      <c r="F209" s="280">
        <f t="shared" si="81"/>
        <v>100</v>
      </c>
      <c r="G209" s="25"/>
      <c r="H209" s="264"/>
    </row>
    <row r="210" spans="1:8" s="26" customFormat="1" x14ac:dyDescent="0.2">
      <c r="A210" s="52">
        <v>412900</v>
      </c>
      <c r="B210" s="49" t="s">
        <v>75</v>
      </c>
      <c r="C210" s="54">
        <v>1000</v>
      </c>
      <c r="D210" s="46">
        <v>1000</v>
      </c>
      <c r="E210" s="54">
        <v>0</v>
      </c>
      <c r="F210" s="280">
        <f t="shared" si="81"/>
        <v>100</v>
      </c>
      <c r="G210" s="25"/>
      <c r="H210" s="264"/>
    </row>
    <row r="211" spans="1:8" s="26" customFormat="1" x14ac:dyDescent="0.2">
      <c r="A211" s="52">
        <v>412900</v>
      </c>
      <c r="B211" s="49" t="s">
        <v>76</v>
      </c>
      <c r="C211" s="54">
        <v>1700</v>
      </c>
      <c r="D211" s="46">
        <v>1700</v>
      </c>
      <c r="E211" s="54">
        <v>0</v>
      </c>
      <c r="F211" s="280">
        <f t="shared" si="81"/>
        <v>100</v>
      </c>
      <c r="G211" s="25"/>
      <c r="H211" s="264"/>
    </row>
    <row r="212" spans="1:8" s="26" customFormat="1" x14ac:dyDescent="0.2">
      <c r="A212" s="52">
        <v>412900</v>
      </c>
      <c r="B212" s="45" t="s">
        <v>78</v>
      </c>
      <c r="C212" s="54">
        <v>2500</v>
      </c>
      <c r="D212" s="46">
        <v>2500</v>
      </c>
      <c r="E212" s="54">
        <v>0</v>
      </c>
      <c r="F212" s="280">
        <f t="shared" si="81"/>
        <v>100</v>
      </c>
      <c r="G212" s="25"/>
      <c r="H212" s="264"/>
    </row>
    <row r="213" spans="1:8" s="26" customFormat="1" x14ac:dyDescent="0.2">
      <c r="A213" s="42">
        <v>510000</v>
      </c>
      <c r="B213" s="47" t="s">
        <v>245</v>
      </c>
      <c r="C213" s="41">
        <f t="shared" ref="C213" si="86">C214+C216</f>
        <v>2000</v>
      </c>
      <c r="D213" s="41">
        <f t="shared" ref="D213" si="87">D214+D216</f>
        <v>2500</v>
      </c>
      <c r="E213" s="41">
        <f>E214+E216</f>
        <v>0</v>
      </c>
      <c r="F213" s="283">
        <f t="shared" si="81"/>
        <v>125</v>
      </c>
      <c r="G213" s="25"/>
      <c r="H213" s="264"/>
    </row>
    <row r="214" spans="1:8" s="26" customFormat="1" x14ac:dyDescent="0.2">
      <c r="A214" s="42">
        <v>511000</v>
      </c>
      <c r="B214" s="47" t="s">
        <v>246</v>
      </c>
      <c r="C214" s="41">
        <f t="shared" ref="C214" si="88">SUM(C215:C215)</f>
        <v>1500</v>
      </c>
      <c r="D214" s="41">
        <f t="shared" ref="D214" si="89">SUM(D215:D215)</f>
        <v>2000</v>
      </c>
      <c r="E214" s="41">
        <f t="shared" ref="E214" si="90">SUM(E215:E215)</f>
        <v>0</v>
      </c>
      <c r="F214" s="283">
        <f t="shared" si="81"/>
        <v>133.33333333333331</v>
      </c>
      <c r="G214" s="25"/>
      <c r="H214" s="264"/>
    </row>
    <row r="215" spans="1:8" s="26" customFormat="1" x14ac:dyDescent="0.2">
      <c r="A215" s="52">
        <v>511300</v>
      </c>
      <c r="B215" s="45" t="s">
        <v>249</v>
      </c>
      <c r="C215" s="54">
        <v>1500</v>
      </c>
      <c r="D215" s="46">
        <v>2000</v>
      </c>
      <c r="E215" s="54">
        <v>0</v>
      </c>
      <c r="F215" s="280">
        <f t="shared" si="81"/>
        <v>133.33333333333331</v>
      </c>
      <c r="G215" s="25"/>
      <c r="H215" s="264"/>
    </row>
    <row r="216" spans="1:8" s="26" customFormat="1" x14ac:dyDescent="0.2">
      <c r="A216" s="42">
        <v>516000</v>
      </c>
      <c r="B216" s="47" t="s">
        <v>257</v>
      </c>
      <c r="C216" s="41">
        <f t="shared" ref="C216" si="91">C217</f>
        <v>500</v>
      </c>
      <c r="D216" s="41">
        <f t="shared" ref="D216" si="92">D217</f>
        <v>500</v>
      </c>
      <c r="E216" s="41">
        <f t="shared" ref="E216" si="93">E217</f>
        <v>0</v>
      </c>
      <c r="F216" s="283">
        <f t="shared" si="81"/>
        <v>100</v>
      </c>
      <c r="G216" s="25"/>
      <c r="H216" s="264"/>
    </row>
    <row r="217" spans="1:8" s="26" customFormat="1" x14ac:dyDescent="0.2">
      <c r="A217" s="52">
        <v>516100</v>
      </c>
      <c r="B217" s="45" t="s">
        <v>257</v>
      </c>
      <c r="C217" s="54">
        <v>500</v>
      </c>
      <c r="D217" s="46">
        <v>500</v>
      </c>
      <c r="E217" s="54">
        <v>0</v>
      </c>
      <c r="F217" s="280">
        <f t="shared" si="81"/>
        <v>100</v>
      </c>
      <c r="G217" s="25"/>
      <c r="H217" s="264"/>
    </row>
    <row r="218" spans="1:8" s="26" customFormat="1" x14ac:dyDescent="0.2">
      <c r="A218" s="33"/>
      <c r="B218" s="76" t="s">
        <v>294</v>
      </c>
      <c r="C218" s="80">
        <f>C194+C213+0+0</f>
        <v>922700</v>
      </c>
      <c r="D218" s="80">
        <f>D194+D213+0+0</f>
        <v>928100</v>
      </c>
      <c r="E218" s="80">
        <f>E194+E213+0+0</f>
        <v>0</v>
      </c>
      <c r="F218" s="30">
        <f t="shared" si="81"/>
        <v>100.58523897258047</v>
      </c>
      <c r="G218" s="25"/>
      <c r="H218" s="264"/>
    </row>
    <row r="219" spans="1:8" s="26" customFormat="1" x14ac:dyDescent="0.2">
      <c r="A219" s="36"/>
      <c r="B219" s="40"/>
      <c r="C219" s="63"/>
      <c r="D219" s="63"/>
      <c r="E219" s="63"/>
      <c r="F219" s="145"/>
      <c r="G219" s="25"/>
      <c r="H219" s="264"/>
    </row>
    <row r="220" spans="1:8" s="26" customFormat="1" x14ac:dyDescent="0.2">
      <c r="A220" s="39"/>
      <c r="B220" s="40"/>
      <c r="C220" s="46"/>
      <c r="D220" s="46"/>
      <c r="E220" s="46"/>
      <c r="F220" s="282"/>
      <c r="G220" s="25"/>
      <c r="H220" s="264"/>
    </row>
    <row r="221" spans="1:8" s="26" customFormat="1" x14ac:dyDescent="0.2">
      <c r="A221" s="44" t="s">
        <v>306</v>
      </c>
      <c r="B221" s="47"/>
      <c r="C221" s="46"/>
      <c r="D221" s="46"/>
      <c r="E221" s="46"/>
      <c r="F221" s="282"/>
      <c r="G221" s="25"/>
      <c r="H221" s="264"/>
    </row>
    <row r="222" spans="1:8" s="26" customFormat="1" x14ac:dyDescent="0.2">
      <c r="A222" s="44" t="s">
        <v>301</v>
      </c>
      <c r="B222" s="47"/>
      <c r="C222" s="46"/>
      <c r="D222" s="46"/>
      <c r="E222" s="46"/>
      <c r="F222" s="282"/>
      <c r="G222" s="25"/>
      <c r="H222" s="264"/>
    </row>
    <row r="223" spans="1:8" s="26" customFormat="1" x14ac:dyDescent="0.2">
      <c r="A223" s="44" t="s">
        <v>307</v>
      </c>
      <c r="B223" s="47"/>
      <c r="C223" s="46"/>
      <c r="D223" s="46"/>
      <c r="E223" s="46"/>
      <c r="F223" s="282"/>
      <c r="G223" s="25"/>
      <c r="H223" s="264"/>
    </row>
    <row r="224" spans="1:8" s="26" customFormat="1" x14ac:dyDescent="0.2">
      <c r="A224" s="44" t="s">
        <v>293</v>
      </c>
      <c r="B224" s="47"/>
      <c r="C224" s="46"/>
      <c r="D224" s="46"/>
      <c r="E224" s="46"/>
      <c r="F224" s="282"/>
      <c r="G224" s="25"/>
      <c r="H224" s="264"/>
    </row>
    <row r="225" spans="1:8" s="26" customFormat="1" x14ac:dyDescent="0.2">
      <c r="A225" s="44"/>
      <c r="B225" s="72"/>
      <c r="C225" s="63"/>
      <c r="D225" s="63"/>
      <c r="E225" s="63"/>
      <c r="F225" s="145"/>
      <c r="G225" s="25"/>
      <c r="H225" s="264"/>
    </row>
    <row r="226" spans="1:8" s="26" customFormat="1" x14ac:dyDescent="0.2">
      <c r="A226" s="42">
        <v>410000</v>
      </c>
      <c r="B226" s="43" t="s">
        <v>42</v>
      </c>
      <c r="C226" s="41">
        <f>C227+C231</f>
        <v>238900</v>
      </c>
      <c r="D226" s="41">
        <f>D227+D231</f>
        <v>244000</v>
      </c>
      <c r="E226" s="41">
        <f>E227+E231</f>
        <v>0</v>
      </c>
      <c r="F226" s="283">
        <f t="shared" ref="F226:F244" si="94">D226/C226*100</f>
        <v>102.13478442863122</v>
      </c>
      <c r="G226" s="25"/>
      <c r="H226" s="264"/>
    </row>
    <row r="227" spans="1:8" s="26" customFormat="1" x14ac:dyDescent="0.2">
      <c r="A227" s="42">
        <v>411000</v>
      </c>
      <c r="B227" s="43" t="s">
        <v>43</v>
      </c>
      <c r="C227" s="41">
        <f>SUM(C228:C230)</f>
        <v>56300</v>
      </c>
      <c r="D227" s="41">
        <f>SUM(D228:D230)</f>
        <v>60300</v>
      </c>
      <c r="E227" s="41">
        <f>SUM(E228:E230)</f>
        <v>0</v>
      </c>
      <c r="F227" s="283">
        <f t="shared" si="94"/>
        <v>107.10479573712254</v>
      </c>
      <c r="G227" s="25"/>
      <c r="H227" s="264"/>
    </row>
    <row r="228" spans="1:8" s="26" customFormat="1" x14ac:dyDescent="0.2">
      <c r="A228" s="52">
        <v>411100</v>
      </c>
      <c r="B228" s="45" t="s">
        <v>44</v>
      </c>
      <c r="C228" s="54">
        <v>53000</v>
      </c>
      <c r="D228" s="46">
        <v>57000</v>
      </c>
      <c r="E228" s="54">
        <v>0</v>
      </c>
      <c r="F228" s="280">
        <f t="shared" si="94"/>
        <v>107.54716981132076</v>
      </c>
      <c r="G228" s="25"/>
      <c r="H228" s="264"/>
    </row>
    <row r="229" spans="1:8" s="26" customFormat="1" ht="40.5" x14ac:dyDescent="0.2">
      <c r="A229" s="52">
        <v>411200</v>
      </c>
      <c r="B229" s="45" t="s">
        <v>45</v>
      </c>
      <c r="C229" s="54">
        <v>1300.0000000000002</v>
      </c>
      <c r="D229" s="46">
        <v>1300</v>
      </c>
      <c r="E229" s="54">
        <v>0</v>
      </c>
      <c r="F229" s="280">
        <f t="shared" si="94"/>
        <v>99.999999999999972</v>
      </c>
      <c r="G229" s="25"/>
      <c r="H229" s="264"/>
    </row>
    <row r="230" spans="1:8" s="26" customFormat="1" ht="40.5" x14ac:dyDescent="0.2">
      <c r="A230" s="52">
        <v>411300</v>
      </c>
      <c r="B230" s="45" t="s">
        <v>46</v>
      </c>
      <c r="C230" s="54">
        <v>2000</v>
      </c>
      <c r="D230" s="46">
        <v>2000</v>
      </c>
      <c r="E230" s="54">
        <v>0</v>
      </c>
      <c r="F230" s="280">
        <f t="shared" si="94"/>
        <v>100</v>
      </c>
      <c r="G230" s="25"/>
      <c r="H230" s="264"/>
    </row>
    <row r="231" spans="1:8" s="26" customFormat="1" x14ac:dyDescent="0.2">
      <c r="A231" s="42">
        <v>412000</v>
      </c>
      <c r="B231" s="47" t="s">
        <v>48</v>
      </c>
      <c r="C231" s="41">
        <f>SUM(C232:C240)</f>
        <v>182600</v>
      </c>
      <c r="D231" s="41">
        <f>SUM(D232:D240)</f>
        <v>183700</v>
      </c>
      <c r="E231" s="41">
        <f>SUM(E232:E240)</f>
        <v>0</v>
      </c>
      <c r="F231" s="283">
        <f t="shared" si="94"/>
        <v>100.60240963855422</v>
      </c>
      <c r="G231" s="25"/>
      <c r="H231" s="264"/>
    </row>
    <row r="232" spans="1:8" s="26" customFormat="1" x14ac:dyDescent="0.2">
      <c r="A232" s="52">
        <v>412100</v>
      </c>
      <c r="B232" s="45" t="s">
        <v>49</v>
      </c>
      <c r="C232" s="54">
        <v>5899.9999999999991</v>
      </c>
      <c r="D232" s="46">
        <v>6000</v>
      </c>
      <c r="E232" s="54">
        <v>0</v>
      </c>
      <c r="F232" s="280">
        <f t="shared" si="94"/>
        <v>101.6949152542373</v>
      </c>
      <c r="G232" s="25"/>
      <c r="H232" s="264"/>
    </row>
    <row r="233" spans="1:8" s="26" customFormat="1" ht="40.5" x14ac:dyDescent="0.2">
      <c r="A233" s="52">
        <v>412200</v>
      </c>
      <c r="B233" s="45" t="s">
        <v>50</v>
      </c>
      <c r="C233" s="54">
        <v>4300</v>
      </c>
      <c r="D233" s="46">
        <v>4500</v>
      </c>
      <c r="E233" s="54">
        <v>0</v>
      </c>
      <c r="F233" s="280">
        <f t="shared" si="94"/>
        <v>104.65116279069768</v>
      </c>
      <c r="G233" s="25"/>
      <c r="H233" s="264"/>
    </row>
    <row r="234" spans="1:8" s="26" customFormat="1" x14ac:dyDescent="0.2">
      <c r="A234" s="52">
        <v>412300</v>
      </c>
      <c r="B234" s="45" t="s">
        <v>51</v>
      </c>
      <c r="C234" s="54">
        <v>700</v>
      </c>
      <c r="D234" s="46">
        <v>700</v>
      </c>
      <c r="E234" s="54">
        <v>0</v>
      </c>
      <c r="F234" s="280">
        <f t="shared" si="94"/>
        <v>100</v>
      </c>
      <c r="G234" s="25"/>
      <c r="H234" s="264"/>
    </row>
    <row r="235" spans="1:8" s="26" customFormat="1" x14ac:dyDescent="0.2">
      <c r="A235" s="52">
        <v>412500</v>
      </c>
      <c r="B235" s="45" t="s">
        <v>55</v>
      </c>
      <c r="C235" s="54">
        <v>300</v>
      </c>
      <c r="D235" s="46">
        <v>300</v>
      </c>
      <c r="E235" s="54">
        <v>0</v>
      </c>
      <c r="F235" s="280">
        <f t="shared" si="94"/>
        <v>100</v>
      </c>
      <c r="G235" s="25"/>
      <c r="H235" s="264"/>
    </row>
    <row r="236" spans="1:8" s="26" customFormat="1" x14ac:dyDescent="0.2">
      <c r="A236" s="52">
        <v>412600</v>
      </c>
      <c r="B236" s="45" t="s">
        <v>56</v>
      </c>
      <c r="C236" s="54">
        <v>3500</v>
      </c>
      <c r="D236" s="46">
        <v>3500</v>
      </c>
      <c r="E236" s="54">
        <v>0</v>
      </c>
      <c r="F236" s="280">
        <f t="shared" si="94"/>
        <v>100</v>
      </c>
      <c r="G236" s="25"/>
      <c r="H236" s="264"/>
    </row>
    <row r="237" spans="1:8" s="26" customFormat="1" x14ac:dyDescent="0.2">
      <c r="A237" s="52">
        <v>412700</v>
      </c>
      <c r="B237" s="45" t="s">
        <v>58</v>
      </c>
      <c r="C237" s="54">
        <v>3299.9999999999995</v>
      </c>
      <c r="D237" s="46">
        <v>3000</v>
      </c>
      <c r="E237" s="54">
        <v>0</v>
      </c>
      <c r="F237" s="280">
        <f t="shared" si="94"/>
        <v>90.909090909090921</v>
      </c>
      <c r="G237" s="25"/>
      <c r="H237" s="264"/>
    </row>
    <row r="238" spans="1:8" s="26" customFormat="1" x14ac:dyDescent="0.2">
      <c r="A238" s="52">
        <v>412900</v>
      </c>
      <c r="B238" s="45" t="s">
        <v>73</v>
      </c>
      <c r="C238" s="54">
        <v>163800</v>
      </c>
      <c r="D238" s="46">
        <v>165000</v>
      </c>
      <c r="E238" s="54">
        <v>0</v>
      </c>
      <c r="F238" s="280">
        <f t="shared" si="94"/>
        <v>100.73260073260073</v>
      </c>
      <c r="G238" s="25"/>
      <c r="H238" s="264"/>
    </row>
    <row r="239" spans="1:8" s="26" customFormat="1" x14ac:dyDescent="0.2">
      <c r="A239" s="52">
        <v>412900</v>
      </c>
      <c r="B239" s="49" t="s">
        <v>74</v>
      </c>
      <c r="C239" s="54">
        <v>600</v>
      </c>
      <c r="D239" s="46">
        <v>400</v>
      </c>
      <c r="E239" s="54">
        <v>0</v>
      </c>
      <c r="F239" s="280">
        <f t="shared" si="94"/>
        <v>66.666666666666657</v>
      </c>
      <c r="G239" s="25"/>
      <c r="H239" s="264"/>
    </row>
    <row r="240" spans="1:8" s="26" customFormat="1" x14ac:dyDescent="0.2">
      <c r="A240" s="52">
        <v>412900</v>
      </c>
      <c r="B240" s="49" t="s">
        <v>75</v>
      </c>
      <c r="C240" s="54">
        <v>200</v>
      </c>
      <c r="D240" s="46">
        <v>300</v>
      </c>
      <c r="E240" s="54">
        <v>0</v>
      </c>
      <c r="F240" s="280">
        <f t="shared" si="94"/>
        <v>150</v>
      </c>
      <c r="G240" s="25"/>
      <c r="H240" s="264"/>
    </row>
    <row r="241" spans="1:8" s="51" customFormat="1" x14ac:dyDescent="0.2">
      <c r="A241" s="42">
        <v>630000</v>
      </c>
      <c r="B241" s="47" t="s">
        <v>277</v>
      </c>
      <c r="C241" s="41">
        <f t="shared" ref="C241:C242" si="95">C242</f>
        <v>1900</v>
      </c>
      <c r="D241" s="41">
        <f t="shared" ref="D241:D242" si="96">D242</f>
        <v>0</v>
      </c>
      <c r="E241" s="41">
        <f t="shared" ref="E241:E242" si="97">E242</f>
        <v>0</v>
      </c>
      <c r="F241" s="283">
        <f t="shared" si="94"/>
        <v>0</v>
      </c>
      <c r="G241" s="266"/>
      <c r="H241" s="264"/>
    </row>
    <row r="242" spans="1:8" s="51" customFormat="1" x14ac:dyDescent="0.2">
      <c r="A242" s="42">
        <v>638000</v>
      </c>
      <c r="B242" s="47" t="s">
        <v>284</v>
      </c>
      <c r="C242" s="41">
        <f t="shared" si="95"/>
        <v>1900</v>
      </c>
      <c r="D242" s="41">
        <f t="shared" si="96"/>
        <v>0</v>
      </c>
      <c r="E242" s="41">
        <f t="shared" si="97"/>
        <v>0</v>
      </c>
      <c r="F242" s="283">
        <f t="shared" si="94"/>
        <v>0</v>
      </c>
      <c r="G242" s="266"/>
      <c r="H242" s="264"/>
    </row>
    <row r="243" spans="1:8" s="26" customFormat="1" x14ac:dyDescent="0.2">
      <c r="A243" s="52">
        <v>638100</v>
      </c>
      <c r="B243" s="45" t="s">
        <v>285</v>
      </c>
      <c r="C243" s="54">
        <v>1900</v>
      </c>
      <c r="D243" s="46">
        <v>0</v>
      </c>
      <c r="E243" s="54">
        <v>0</v>
      </c>
      <c r="F243" s="280">
        <f t="shared" si="94"/>
        <v>0</v>
      </c>
      <c r="G243" s="25"/>
      <c r="H243" s="264"/>
    </row>
    <row r="244" spans="1:8" s="26" customFormat="1" x14ac:dyDescent="0.2">
      <c r="A244" s="82"/>
      <c r="B244" s="76" t="s">
        <v>294</v>
      </c>
      <c r="C244" s="80">
        <f>C226+0+C241</f>
        <v>240800</v>
      </c>
      <c r="D244" s="80">
        <f>D226+0+D241</f>
        <v>244000</v>
      </c>
      <c r="E244" s="80">
        <f>E226+0+E241</f>
        <v>0</v>
      </c>
      <c r="F244" s="30">
        <f t="shared" si="94"/>
        <v>101.32890365448506</v>
      </c>
      <c r="G244" s="25"/>
      <c r="H244" s="264"/>
    </row>
    <row r="245" spans="1:8" s="26" customFormat="1" x14ac:dyDescent="0.2">
      <c r="A245" s="62"/>
      <c r="B245" s="40"/>
      <c r="C245" s="63"/>
      <c r="D245" s="63"/>
      <c r="E245" s="63"/>
      <c r="F245" s="145"/>
      <c r="G245" s="25"/>
      <c r="H245" s="264"/>
    </row>
    <row r="246" spans="1:8" s="26" customFormat="1" x14ac:dyDescent="0.2">
      <c r="A246" s="39"/>
      <c r="B246" s="40"/>
      <c r="C246" s="46"/>
      <c r="D246" s="46"/>
      <c r="E246" s="46"/>
      <c r="F246" s="282"/>
      <c r="G246" s="25"/>
      <c r="H246" s="264"/>
    </row>
    <row r="247" spans="1:8" s="26" customFormat="1" x14ac:dyDescent="0.2">
      <c r="A247" s="44" t="s">
        <v>308</v>
      </c>
      <c r="B247" s="47"/>
      <c r="C247" s="46"/>
      <c r="D247" s="46"/>
      <c r="E247" s="46"/>
      <c r="F247" s="282"/>
      <c r="G247" s="25"/>
      <c r="H247" s="264"/>
    </row>
    <row r="248" spans="1:8" s="26" customFormat="1" x14ac:dyDescent="0.2">
      <c r="A248" s="44" t="s">
        <v>301</v>
      </c>
      <c r="B248" s="47"/>
      <c r="C248" s="46"/>
      <c r="D248" s="46"/>
      <c r="E248" s="46"/>
      <c r="F248" s="282"/>
      <c r="G248" s="25"/>
      <c r="H248" s="264"/>
    </row>
    <row r="249" spans="1:8" s="26" customFormat="1" x14ac:dyDescent="0.2">
      <c r="A249" s="44" t="s">
        <v>309</v>
      </c>
      <c r="B249" s="47"/>
      <c r="C249" s="46"/>
      <c r="D249" s="46"/>
      <c r="E249" s="46"/>
      <c r="F249" s="282"/>
      <c r="G249" s="25"/>
      <c r="H249" s="264"/>
    </row>
    <row r="250" spans="1:8" s="26" customFormat="1" x14ac:dyDescent="0.2">
      <c r="A250" s="44" t="s">
        <v>293</v>
      </c>
      <c r="B250" s="47"/>
      <c r="C250" s="46"/>
      <c r="D250" s="46"/>
      <c r="E250" s="46"/>
      <c r="F250" s="282"/>
      <c r="G250" s="25"/>
      <c r="H250" s="264"/>
    </row>
    <row r="251" spans="1:8" s="26" customFormat="1" x14ac:dyDescent="0.2">
      <c r="A251" s="44"/>
      <c r="B251" s="72"/>
      <c r="C251" s="63"/>
      <c r="D251" s="63"/>
      <c r="E251" s="63"/>
      <c r="F251" s="145"/>
      <c r="G251" s="25"/>
      <c r="H251" s="264"/>
    </row>
    <row r="252" spans="1:8" s="26" customFormat="1" x14ac:dyDescent="0.2">
      <c r="A252" s="42">
        <v>410000</v>
      </c>
      <c r="B252" s="43" t="s">
        <v>42</v>
      </c>
      <c r="C252" s="41">
        <f>C253+0</f>
        <v>166499.99999999997</v>
      </c>
      <c r="D252" s="41">
        <f>D253+0</f>
        <v>185500</v>
      </c>
      <c r="E252" s="41">
        <f>E253+0</f>
        <v>0</v>
      </c>
      <c r="F252" s="283">
        <f t="shared" ref="F252:F260" si="98">D252/C252*100</f>
        <v>111.41141141141142</v>
      </c>
      <c r="G252" s="25"/>
      <c r="H252" s="264"/>
    </row>
    <row r="253" spans="1:8" s="26" customFormat="1" x14ac:dyDescent="0.2">
      <c r="A253" s="42">
        <v>412000</v>
      </c>
      <c r="B253" s="47" t="s">
        <v>48</v>
      </c>
      <c r="C253" s="41">
        <f>SUM(C254:C259)</f>
        <v>166499.99999999997</v>
      </c>
      <c r="D253" s="41">
        <f>SUM(D254:D259)</f>
        <v>185500</v>
      </c>
      <c r="E253" s="41">
        <f>SUM(E254:E259)</f>
        <v>0</v>
      </c>
      <c r="F253" s="283">
        <f t="shared" si="98"/>
        <v>111.41141141141142</v>
      </c>
      <c r="G253" s="25"/>
      <c r="H253" s="264"/>
    </row>
    <row r="254" spans="1:8" s="26" customFormat="1" x14ac:dyDescent="0.2">
      <c r="A254" s="52">
        <v>412100</v>
      </c>
      <c r="B254" s="45" t="s">
        <v>49</v>
      </c>
      <c r="C254" s="54">
        <v>19999.999999999996</v>
      </c>
      <c r="D254" s="46">
        <v>20000</v>
      </c>
      <c r="E254" s="54">
        <v>0</v>
      </c>
      <c r="F254" s="280">
        <f t="shared" si="98"/>
        <v>100.00000000000003</v>
      </c>
      <c r="G254" s="25"/>
      <c r="H254" s="264"/>
    </row>
    <row r="255" spans="1:8" s="26" customFormat="1" ht="40.5" x14ac:dyDescent="0.2">
      <c r="A255" s="52">
        <v>412200</v>
      </c>
      <c r="B255" s="45" t="s">
        <v>50</v>
      </c>
      <c r="C255" s="54">
        <v>1000</v>
      </c>
      <c r="D255" s="46">
        <v>1000</v>
      </c>
      <c r="E255" s="54">
        <v>0</v>
      </c>
      <c r="F255" s="280">
        <f t="shared" si="98"/>
        <v>100</v>
      </c>
      <c r="G255" s="25"/>
      <c r="H255" s="264"/>
    </row>
    <row r="256" spans="1:8" s="26" customFormat="1" x14ac:dyDescent="0.2">
      <c r="A256" s="52">
        <v>412300</v>
      </c>
      <c r="B256" s="45" t="s">
        <v>51</v>
      </c>
      <c r="C256" s="54">
        <v>3000</v>
      </c>
      <c r="D256" s="46">
        <v>2000</v>
      </c>
      <c r="E256" s="54">
        <v>0</v>
      </c>
      <c r="F256" s="280">
        <f t="shared" si="98"/>
        <v>66.666666666666657</v>
      </c>
      <c r="G256" s="25"/>
      <c r="H256" s="264"/>
    </row>
    <row r="257" spans="1:8" s="26" customFormat="1" x14ac:dyDescent="0.2">
      <c r="A257" s="52">
        <v>412400</v>
      </c>
      <c r="B257" s="45" t="s">
        <v>53</v>
      </c>
      <c r="C257" s="54">
        <v>9999.9999999999982</v>
      </c>
      <c r="D257" s="46">
        <v>30000</v>
      </c>
      <c r="E257" s="54">
        <v>0</v>
      </c>
      <c r="F257" s="280">
        <f t="shared" si="98"/>
        <v>300.00000000000006</v>
      </c>
      <c r="G257" s="25"/>
      <c r="H257" s="264"/>
    </row>
    <row r="258" spans="1:8" s="26" customFormat="1" x14ac:dyDescent="0.2">
      <c r="A258" s="52">
        <v>412600</v>
      </c>
      <c r="B258" s="45" t="s">
        <v>56</v>
      </c>
      <c r="C258" s="54">
        <v>6000</v>
      </c>
      <c r="D258" s="46">
        <v>6000</v>
      </c>
      <c r="E258" s="54">
        <v>0</v>
      </c>
      <c r="F258" s="280">
        <f t="shared" si="98"/>
        <v>100</v>
      </c>
      <c r="G258" s="25"/>
      <c r="H258" s="264"/>
    </row>
    <row r="259" spans="1:8" s="26" customFormat="1" x14ac:dyDescent="0.2">
      <c r="A259" s="52">
        <v>412900</v>
      </c>
      <c r="B259" s="45" t="s">
        <v>73</v>
      </c>
      <c r="C259" s="54">
        <v>126499.99999999999</v>
      </c>
      <c r="D259" s="46">
        <v>126500</v>
      </c>
      <c r="E259" s="54">
        <v>0</v>
      </c>
      <c r="F259" s="280">
        <f t="shared" si="98"/>
        <v>100.00000000000003</v>
      </c>
      <c r="G259" s="25"/>
      <c r="H259" s="264"/>
    </row>
    <row r="260" spans="1:8" s="26" customFormat="1" x14ac:dyDescent="0.2">
      <c r="A260" s="82"/>
      <c r="B260" s="76" t="s">
        <v>294</v>
      </c>
      <c r="C260" s="80">
        <f>C252+0</f>
        <v>166499.99999999997</v>
      </c>
      <c r="D260" s="80">
        <f>D252+0</f>
        <v>185500</v>
      </c>
      <c r="E260" s="80">
        <f>E252+0</f>
        <v>0</v>
      </c>
      <c r="F260" s="30">
        <f t="shared" si="98"/>
        <v>111.41141141141142</v>
      </c>
      <c r="G260" s="25"/>
      <c r="H260" s="264"/>
    </row>
    <row r="261" spans="1:8" s="26" customFormat="1" x14ac:dyDescent="0.2">
      <c r="A261" s="62"/>
      <c r="B261" s="40"/>
      <c r="C261" s="63"/>
      <c r="D261" s="63"/>
      <c r="E261" s="63"/>
      <c r="F261" s="145"/>
      <c r="G261" s="25"/>
      <c r="H261" s="264"/>
    </row>
    <row r="262" spans="1:8" s="26" customFormat="1" x14ac:dyDescent="0.2">
      <c r="A262" s="62"/>
      <c r="B262" s="40"/>
      <c r="C262" s="63"/>
      <c r="D262" s="63"/>
      <c r="E262" s="63"/>
      <c r="F262" s="145"/>
      <c r="G262" s="25"/>
      <c r="H262" s="264"/>
    </row>
    <row r="263" spans="1:8" s="26" customFormat="1" x14ac:dyDescent="0.2">
      <c r="A263" s="44" t="s">
        <v>310</v>
      </c>
      <c r="B263" s="47"/>
      <c r="C263" s="63"/>
      <c r="D263" s="63"/>
      <c r="E263" s="63"/>
      <c r="F263" s="145"/>
      <c r="G263" s="25"/>
      <c r="H263" s="264"/>
    </row>
    <row r="264" spans="1:8" s="26" customFormat="1" x14ac:dyDescent="0.2">
      <c r="A264" s="44" t="s">
        <v>296</v>
      </c>
      <c r="B264" s="47"/>
      <c r="C264" s="63"/>
      <c r="D264" s="63"/>
      <c r="E264" s="63"/>
      <c r="F264" s="145"/>
      <c r="G264" s="25"/>
      <c r="H264" s="264"/>
    </row>
    <row r="265" spans="1:8" s="26" customFormat="1" x14ac:dyDescent="0.2">
      <c r="A265" s="44" t="s">
        <v>311</v>
      </c>
      <c r="B265" s="47"/>
      <c r="C265" s="63"/>
      <c r="D265" s="63"/>
      <c r="E265" s="63"/>
      <c r="F265" s="145"/>
      <c r="G265" s="25"/>
      <c r="H265" s="264"/>
    </row>
    <row r="266" spans="1:8" s="26" customFormat="1" x14ac:dyDescent="0.2">
      <c r="A266" s="44" t="s">
        <v>293</v>
      </c>
      <c r="B266" s="47"/>
      <c r="C266" s="63"/>
      <c r="D266" s="63"/>
      <c r="E266" s="63"/>
      <c r="F266" s="145"/>
      <c r="G266" s="25"/>
      <c r="H266" s="264"/>
    </row>
    <row r="267" spans="1:8" s="26" customFormat="1" x14ac:dyDescent="0.2">
      <c r="A267" s="44"/>
      <c r="B267" s="72"/>
      <c r="C267" s="63"/>
      <c r="D267" s="63"/>
      <c r="E267" s="63"/>
      <c r="F267" s="145"/>
      <c r="G267" s="25"/>
      <c r="H267" s="264"/>
    </row>
    <row r="268" spans="1:8" s="51" customFormat="1" x14ac:dyDescent="0.2">
      <c r="A268" s="42">
        <v>410000</v>
      </c>
      <c r="B268" s="43" t="s">
        <v>42</v>
      </c>
      <c r="C268" s="41">
        <f t="shared" ref="C268" si="99">C269+C274</f>
        <v>471700</v>
      </c>
      <c r="D268" s="41">
        <f>D269+D274</f>
        <v>471300</v>
      </c>
      <c r="E268" s="41">
        <f>E269+E274</f>
        <v>0</v>
      </c>
      <c r="F268" s="283">
        <f t="shared" ref="F268:F289" si="100">D268/C268*100</f>
        <v>99.915200339198634</v>
      </c>
      <c r="G268" s="266"/>
      <c r="H268" s="264"/>
    </row>
    <row r="269" spans="1:8" s="51" customFormat="1" x14ac:dyDescent="0.2">
      <c r="A269" s="42">
        <v>411000</v>
      </c>
      <c r="B269" s="43" t="s">
        <v>43</v>
      </c>
      <c r="C269" s="41">
        <f t="shared" ref="C269" si="101">SUM(C270:C273)</f>
        <v>224900</v>
      </c>
      <c r="D269" s="41">
        <f t="shared" ref="D269" si="102">SUM(D270:D273)</f>
        <v>230700</v>
      </c>
      <c r="E269" s="41">
        <f t="shared" ref="E269" si="103">SUM(E270:E273)</f>
        <v>0</v>
      </c>
      <c r="F269" s="283">
        <f t="shared" si="100"/>
        <v>102.5789239662072</v>
      </c>
      <c r="G269" s="266"/>
      <c r="H269" s="264"/>
    </row>
    <row r="270" spans="1:8" s="26" customFormat="1" x14ac:dyDescent="0.2">
      <c r="A270" s="52">
        <v>411100</v>
      </c>
      <c r="B270" s="45" t="s">
        <v>44</v>
      </c>
      <c r="C270" s="54">
        <v>202000</v>
      </c>
      <c r="D270" s="46">
        <v>207000</v>
      </c>
      <c r="E270" s="54">
        <v>0</v>
      </c>
      <c r="F270" s="280">
        <f t="shared" si="100"/>
        <v>102.47524752475248</v>
      </c>
      <c r="G270" s="25"/>
      <c r="H270" s="264"/>
    </row>
    <row r="271" spans="1:8" s="26" customFormat="1" ht="40.5" x14ac:dyDescent="0.2">
      <c r="A271" s="52">
        <v>411200</v>
      </c>
      <c r="B271" s="45" t="s">
        <v>45</v>
      </c>
      <c r="C271" s="54">
        <v>13400</v>
      </c>
      <c r="D271" s="46">
        <v>14200</v>
      </c>
      <c r="E271" s="54">
        <v>0</v>
      </c>
      <c r="F271" s="280">
        <f t="shared" si="100"/>
        <v>105.97014925373134</v>
      </c>
      <c r="G271" s="25"/>
      <c r="H271" s="264"/>
    </row>
    <row r="272" spans="1:8" s="26" customFormat="1" ht="40.5" x14ac:dyDescent="0.2">
      <c r="A272" s="52">
        <v>411300</v>
      </c>
      <c r="B272" s="45" t="s">
        <v>46</v>
      </c>
      <c r="C272" s="54">
        <v>4999.9999999999991</v>
      </c>
      <c r="D272" s="46">
        <v>5000</v>
      </c>
      <c r="E272" s="54">
        <v>0</v>
      </c>
      <c r="F272" s="280">
        <f t="shared" si="100"/>
        <v>100.00000000000003</v>
      </c>
      <c r="G272" s="25"/>
      <c r="H272" s="264"/>
    </row>
    <row r="273" spans="1:8" s="26" customFormat="1" x14ac:dyDescent="0.2">
      <c r="A273" s="52">
        <v>411400</v>
      </c>
      <c r="B273" s="45" t="s">
        <v>47</v>
      </c>
      <c r="C273" s="54">
        <v>4500</v>
      </c>
      <c r="D273" s="46">
        <v>4500</v>
      </c>
      <c r="E273" s="54">
        <v>0</v>
      </c>
      <c r="F273" s="280">
        <f t="shared" si="100"/>
        <v>100</v>
      </c>
      <c r="G273" s="25"/>
      <c r="H273" s="264"/>
    </row>
    <row r="274" spans="1:8" s="51" customFormat="1" x14ac:dyDescent="0.2">
      <c r="A274" s="42">
        <v>412000</v>
      </c>
      <c r="B274" s="47" t="s">
        <v>48</v>
      </c>
      <c r="C274" s="41">
        <f>SUM(C275:C285)</f>
        <v>246800</v>
      </c>
      <c r="D274" s="41">
        <f>SUM(D275:D285)</f>
        <v>240600</v>
      </c>
      <c r="E274" s="41">
        <f>SUM(E275:E285)</f>
        <v>0</v>
      </c>
      <c r="F274" s="283">
        <f t="shared" si="100"/>
        <v>97.487844408427875</v>
      </c>
      <c r="G274" s="266"/>
      <c r="H274" s="264"/>
    </row>
    <row r="275" spans="1:8" s="26" customFormat="1" x14ac:dyDescent="0.2">
      <c r="A275" s="52">
        <v>412100</v>
      </c>
      <c r="B275" s="45" t="s">
        <v>49</v>
      </c>
      <c r="C275" s="54">
        <v>45800</v>
      </c>
      <c r="D275" s="46">
        <v>45800</v>
      </c>
      <c r="E275" s="54">
        <v>0</v>
      </c>
      <c r="F275" s="280">
        <f t="shared" si="100"/>
        <v>100</v>
      </c>
      <c r="G275" s="25"/>
      <c r="H275" s="264"/>
    </row>
    <row r="276" spans="1:8" s="26" customFormat="1" ht="40.5" x14ac:dyDescent="0.2">
      <c r="A276" s="52">
        <v>412200</v>
      </c>
      <c r="B276" s="45" t="s">
        <v>50</v>
      </c>
      <c r="C276" s="54">
        <v>18800</v>
      </c>
      <c r="D276" s="46">
        <v>17000</v>
      </c>
      <c r="E276" s="54">
        <v>0</v>
      </c>
      <c r="F276" s="280">
        <f t="shared" si="100"/>
        <v>90.425531914893625</v>
      </c>
      <c r="G276" s="25"/>
      <c r="H276" s="264"/>
    </row>
    <row r="277" spans="1:8" s="26" customFormat="1" x14ac:dyDescent="0.2">
      <c r="A277" s="52">
        <v>412300</v>
      </c>
      <c r="B277" s="45" t="s">
        <v>51</v>
      </c>
      <c r="C277" s="54">
        <v>3400</v>
      </c>
      <c r="D277" s="46">
        <v>3400</v>
      </c>
      <c r="E277" s="54">
        <v>0</v>
      </c>
      <c r="F277" s="280">
        <f t="shared" si="100"/>
        <v>100</v>
      </c>
      <c r="G277" s="25"/>
      <c r="H277" s="264"/>
    </row>
    <row r="278" spans="1:8" s="26" customFormat="1" x14ac:dyDescent="0.2">
      <c r="A278" s="52">
        <v>412500</v>
      </c>
      <c r="B278" s="45" t="s">
        <v>55</v>
      </c>
      <c r="C278" s="54">
        <v>600</v>
      </c>
      <c r="D278" s="46">
        <v>500</v>
      </c>
      <c r="E278" s="54">
        <v>0</v>
      </c>
      <c r="F278" s="280">
        <f t="shared" si="100"/>
        <v>83.333333333333343</v>
      </c>
      <c r="G278" s="25"/>
      <c r="H278" s="264"/>
    </row>
    <row r="279" spans="1:8" s="26" customFormat="1" x14ac:dyDescent="0.2">
      <c r="A279" s="52">
        <v>412600</v>
      </c>
      <c r="B279" s="45" t="s">
        <v>56</v>
      </c>
      <c r="C279" s="54">
        <v>5500</v>
      </c>
      <c r="D279" s="46">
        <v>5000</v>
      </c>
      <c r="E279" s="54">
        <v>0</v>
      </c>
      <c r="F279" s="280">
        <f t="shared" si="100"/>
        <v>90.909090909090907</v>
      </c>
      <c r="G279" s="25"/>
      <c r="H279" s="264"/>
    </row>
    <row r="280" spans="1:8" s="26" customFormat="1" x14ac:dyDescent="0.2">
      <c r="A280" s="52">
        <v>412700</v>
      </c>
      <c r="B280" s="45" t="s">
        <v>58</v>
      </c>
      <c r="C280" s="54">
        <v>9400.0000000000018</v>
      </c>
      <c r="D280" s="46">
        <v>8100</v>
      </c>
      <c r="E280" s="54">
        <v>0</v>
      </c>
      <c r="F280" s="280">
        <f t="shared" si="100"/>
        <v>86.17021276595743</v>
      </c>
      <c r="G280" s="25"/>
      <c r="H280" s="264"/>
    </row>
    <row r="281" spans="1:8" s="26" customFormat="1" x14ac:dyDescent="0.2">
      <c r="A281" s="52">
        <v>412900</v>
      </c>
      <c r="B281" s="45" t="s">
        <v>72</v>
      </c>
      <c r="C281" s="54">
        <v>5200</v>
      </c>
      <c r="D281" s="46">
        <v>4500</v>
      </c>
      <c r="E281" s="54">
        <v>0</v>
      </c>
      <c r="F281" s="280">
        <f t="shared" si="100"/>
        <v>86.538461538461547</v>
      </c>
      <c r="G281" s="25"/>
      <c r="H281" s="264"/>
    </row>
    <row r="282" spans="1:8" s="26" customFormat="1" x14ac:dyDescent="0.2">
      <c r="A282" s="52">
        <v>412900</v>
      </c>
      <c r="B282" s="49" t="s">
        <v>73</v>
      </c>
      <c r="C282" s="54">
        <v>153700</v>
      </c>
      <c r="D282" s="46">
        <v>152900</v>
      </c>
      <c r="E282" s="54">
        <v>0</v>
      </c>
      <c r="F282" s="280">
        <f t="shared" si="100"/>
        <v>99.479505530253746</v>
      </c>
      <c r="G282" s="25"/>
      <c r="H282" s="264"/>
    </row>
    <row r="283" spans="1:8" s="26" customFormat="1" x14ac:dyDescent="0.2">
      <c r="A283" s="52">
        <v>412900</v>
      </c>
      <c r="B283" s="49" t="s">
        <v>74</v>
      </c>
      <c r="C283" s="54">
        <v>2600</v>
      </c>
      <c r="D283" s="46">
        <v>1900</v>
      </c>
      <c r="E283" s="54">
        <v>0</v>
      </c>
      <c r="F283" s="280">
        <f t="shared" si="100"/>
        <v>73.076923076923066</v>
      </c>
      <c r="G283" s="25"/>
      <c r="H283" s="264"/>
    </row>
    <row r="284" spans="1:8" s="26" customFormat="1" x14ac:dyDescent="0.2">
      <c r="A284" s="52">
        <v>412900</v>
      </c>
      <c r="B284" s="49" t="s">
        <v>76</v>
      </c>
      <c r="C284" s="54">
        <v>600</v>
      </c>
      <c r="D284" s="46">
        <v>500</v>
      </c>
      <c r="E284" s="54">
        <v>0</v>
      </c>
      <c r="F284" s="280">
        <f t="shared" si="100"/>
        <v>83.333333333333343</v>
      </c>
      <c r="G284" s="25"/>
      <c r="H284" s="264"/>
    </row>
    <row r="285" spans="1:8" s="26" customFormat="1" x14ac:dyDescent="0.2">
      <c r="A285" s="52">
        <v>412900</v>
      </c>
      <c r="B285" s="45" t="s">
        <v>78</v>
      </c>
      <c r="C285" s="54">
        <v>1200</v>
      </c>
      <c r="D285" s="46">
        <v>1000</v>
      </c>
      <c r="E285" s="54">
        <v>0</v>
      </c>
      <c r="F285" s="280">
        <f t="shared" si="100"/>
        <v>83.333333333333343</v>
      </c>
      <c r="G285" s="25"/>
      <c r="H285" s="264"/>
    </row>
    <row r="286" spans="1:8" s="51" customFormat="1" x14ac:dyDescent="0.2">
      <c r="A286" s="42">
        <v>510000</v>
      </c>
      <c r="B286" s="47" t="s">
        <v>245</v>
      </c>
      <c r="C286" s="41">
        <f>C287+0</f>
        <v>2500</v>
      </c>
      <c r="D286" s="41">
        <f>D287+0</f>
        <v>1700</v>
      </c>
      <c r="E286" s="41">
        <f>E287+0</f>
        <v>0</v>
      </c>
      <c r="F286" s="283">
        <f t="shared" si="100"/>
        <v>68</v>
      </c>
      <c r="G286" s="266"/>
      <c r="H286" s="264"/>
    </row>
    <row r="287" spans="1:8" s="51" customFormat="1" x14ac:dyDescent="0.2">
      <c r="A287" s="42">
        <v>511000</v>
      </c>
      <c r="B287" s="47" t="s">
        <v>246</v>
      </c>
      <c r="C287" s="41">
        <f t="shared" ref="C287" si="104">SUM(C288)</f>
        <v>2500</v>
      </c>
      <c r="D287" s="41">
        <f t="shared" ref="D287" si="105">SUM(D288)</f>
        <v>1700</v>
      </c>
      <c r="E287" s="41">
        <f t="shared" ref="E287" si="106">SUM(E288)</f>
        <v>0</v>
      </c>
      <c r="F287" s="283">
        <f t="shared" si="100"/>
        <v>68</v>
      </c>
      <c r="G287" s="266"/>
      <c r="H287" s="264"/>
    </row>
    <row r="288" spans="1:8" s="26" customFormat="1" x14ac:dyDescent="0.2">
      <c r="A288" s="52">
        <v>511300</v>
      </c>
      <c r="B288" s="45" t="s">
        <v>249</v>
      </c>
      <c r="C288" s="54">
        <v>2500</v>
      </c>
      <c r="D288" s="46">
        <v>1700</v>
      </c>
      <c r="E288" s="54">
        <v>0</v>
      </c>
      <c r="F288" s="280">
        <f t="shared" si="100"/>
        <v>68</v>
      </c>
      <c r="G288" s="25"/>
      <c r="H288" s="264"/>
    </row>
    <row r="289" spans="1:10" s="26" customFormat="1" x14ac:dyDescent="0.2">
      <c r="A289" s="33"/>
      <c r="B289" s="76" t="s">
        <v>294</v>
      </c>
      <c r="C289" s="80">
        <f>C268+C286+0</f>
        <v>474200</v>
      </c>
      <c r="D289" s="80">
        <f>D268+D286+0</f>
        <v>473000</v>
      </c>
      <c r="E289" s="80">
        <f>E268+E286+0</f>
        <v>0</v>
      </c>
      <c r="F289" s="30">
        <f t="shared" si="100"/>
        <v>99.746942218473222</v>
      </c>
      <c r="G289" s="25"/>
      <c r="H289" s="264"/>
    </row>
    <row r="290" spans="1:10" s="26" customFormat="1" x14ac:dyDescent="0.2">
      <c r="A290" s="39"/>
      <c r="B290" s="40"/>
      <c r="C290" s="46"/>
      <c r="D290" s="46"/>
      <c r="E290" s="46"/>
      <c r="F290" s="282"/>
      <c r="G290" s="25"/>
      <c r="H290" s="264"/>
    </row>
    <row r="291" spans="1:10" s="26" customFormat="1" x14ac:dyDescent="0.2">
      <c r="A291" s="39"/>
      <c r="B291" s="40"/>
      <c r="C291" s="46"/>
      <c r="D291" s="46"/>
      <c r="E291" s="46"/>
      <c r="F291" s="282"/>
      <c r="G291" s="25"/>
      <c r="H291" s="264"/>
    </row>
    <row r="292" spans="1:10" s="26" customFormat="1" x14ac:dyDescent="0.2">
      <c r="A292" s="44" t="s">
        <v>312</v>
      </c>
      <c r="B292" s="47"/>
      <c r="C292" s="46"/>
      <c r="D292" s="46"/>
      <c r="E292" s="46"/>
      <c r="F292" s="282"/>
      <c r="G292" s="25"/>
      <c r="H292" s="264"/>
    </row>
    <row r="293" spans="1:10" s="26" customFormat="1" x14ac:dyDescent="0.2">
      <c r="A293" s="44" t="s">
        <v>313</v>
      </c>
      <c r="B293" s="47"/>
      <c r="C293" s="46"/>
      <c r="D293" s="46"/>
      <c r="E293" s="46"/>
      <c r="F293" s="282"/>
      <c r="G293" s="25"/>
      <c r="H293" s="264"/>
    </row>
    <row r="294" spans="1:10" s="26" customFormat="1" x14ac:dyDescent="0.2">
      <c r="A294" s="44" t="s">
        <v>299</v>
      </c>
      <c r="B294" s="47"/>
      <c r="C294" s="46"/>
      <c r="D294" s="46"/>
      <c r="E294" s="46"/>
      <c r="F294" s="282"/>
      <c r="G294" s="25"/>
      <c r="H294" s="264"/>
    </row>
    <row r="295" spans="1:10" s="26" customFormat="1" x14ac:dyDescent="0.2">
      <c r="A295" s="44" t="s">
        <v>293</v>
      </c>
      <c r="B295" s="47"/>
      <c r="C295" s="46"/>
      <c r="D295" s="46"/>
      <c r="E295" s="46"/>
      <c r="F295" s="282"/>
      <c r="G295" s="25"/>
      <c r="H295" s="264"/>
    </row>
    <row r="296" spans="1:10" s="26" customFormat="1" x14ac:dyDescent="0.2">
      <c r="A296" s="44"/>
      <c r="B296" s="72"/>
      <c r="C296" s="63"/>
      <c r="D296" s="63"/>
      <c r="E296" s="63"/>
      <c r="F296" s="145"/>
      <c r="G296" s="25"/>
      <c r="H296" s="264"/>
    </row>
    <row r="297" spans="1:10" s="26" customFormat="1" x14ac:dyDescent="0.2">
      <c r="A297" s="42">
        <v>410000</v>
      </c>
      <c r="B297" s="43" t="s">
        <v>42</v>
      </c>
      <c r="C297" s="41">
        <f t="shared" ref="C297" si="107">C298+C303</f>
        <v>2882800</v>
      </c>
      <c r="D297" s="41">
        <f>D298+D303</f>
        <v>3289100</v>
      </c>
      <c r="E297" s="41">
        <f>E298+E303</f>
        <v>0</v>
      </c>
      <c r="F297" s="283">
        <f t="shared" ref="F297:F309" si="108">D297/C297*100</f>
        <v>114.09393645067296</v>
      </c>
      <c r="G297" s="25"/>
      <c r="H297" s="264"/>
    </row>
    <row r="298" spans="1:10" s="26" customFormat="1" x14ac:dyDescent="0.2">
      <c r="A298" s="42">
        <v>411000</v>
      </c>
      <c r="B298" s="43" t="s">
        <v>43</v>
      </c>
      <c r="C298" s="41">
        <f t="shared" ref="C298" si="109">SUM(C299:C302)</f>
        <v>2516100</v>
      </c>
      <c r="D298" s="41">
        <f>SUM(D299:D302)</f>
        <v>2917600</v>
      </c>
      <c r="E298" s="41">
        <f>SUM(E299:E302)</f>
        <v>0</v>
      </c>
      <c r="F298" s="283">
        <f t="shared" si="108"/>
        <v>115.95723540399825</v>
      </c>
      <c r="G298" s="25"/>
      <c r="H298" s="264"/>
    </row>
    <row r="299" spans="1:10" s="26" customFormat="1" x14ac:dyDescent="0.2">
      <c r="A299" s="52">
        <v>411100</v>
      </c>
      <c r="B299" s="45" t="s">
        <v>44</v>
      </c>
      <c r="C299" s="54">
        <v>2113900</v>
      </c>
      <c r="D299" s="46">
        <v>2380000</v>
      </c>
      <c r="E299" s="54">
        <v>0</v>
      </c>
      <c r="F299" s="280">
        <f t="shared" si="108"/>
        <v>112.58810728984341</v>
      </c>
      <c r="G299" s="25"/>
      <c r="H299" s="264"/>
      <c r="J299" s="25"/>
    </row>
    <row r="300" spans="1:10" s="26" customFormat="1" ht="40.5" x14ac:dyDescent="0.2">
      <c r="A300" s="52">
        <v>411200</v>
      </c>
      <c r="B300" s="45" t="s">
        <v>45</v>
      </c>
      <c r="C300" s="54">
        <v>338100</v>
      </c>
      <c r="D300" s="46">
        <v>457500</v>
      </c>
      <c r="E300" s="54">
        <v>0</v>
      </c>
      <c r="F300" s="280">
        <f t="shared" si="108"/>
        <v>135.31499556344278</v>
      </c>
      <c r="G300" s="25"/>
      <c r="H300" s="264"/>
    </row>
    <row r="301" spans="1:10" s="26" customFormat="1" ht="40.5" x14ac:dyDescent="0.2">
      <c r="A301" s="52">
        <v>411300</v>
      </c>
      <c r="B301" s="45" t="s">
        <v>46</v>
      </c>
      <c r="C301" s="54">
        <v>22000</v>
      </c>
      <c r="D301" s="46">
        <v>9200</v>
      </c>
      <c r="E301" s="54">
        <v>0</v>
      </c>
      <c r="F301" s="280">
        <f t="shared" si="108"/>
        <v>41.818181818181813</v>
      </c>
      <c r="G301" s="25"/>
      <c r="H301" s="264"/>
    </row>
    <row r="302" spans="1:10" s="26" customFormat="1" x14ac:dyDescent="0.2">
      <c r="A302" s="52">
        <v>411400</v>
      </c>
      <c r="B302" s="45" t="s">
        <v>47</v>
      </c>
      <c r="C302" s="54">
        <v>42099.999999999993</v>
      </c>
      <c r="D302" s="46">
        <v>70900</v>
      </c>
      <c r="E302" s="54">
        <v>0</v>
      </c>
      <c r="F302" s="280">
        <f t="shared" si="108"/>
        <v>168.40855106888364</v>
      </c>
      <c r="G302" s="25"/>
      <c r="H302" s="264"/>
    </row>
    <row r="303" spans="1:10" s="26" customFormat="1" x14ac:dyDescent="0.2">
      <c r="A303" s="42">
        <v>412000</v>
      </c>
      <c r="B303" s="47" t="s">
        <v>48</v>
      </c>
      <c r="C303" s="41">
        <f>SUM(C304:C316)</f>
        <v>366700</v>
      </c>
      <c r="D303" s="41">
        <f>SUM(D304:D316)</f>
        <v>371500</v>
      </c>
      <c r="E303" s="41">
        <f>SUM(E304:E316)</f>
        <v>0</v>
      </c>
      <c r="F303" s="283">
        <f t="shared" si="108"/>
        <v>101.30897191164439</v>
      </c>
      <c r="G303" s="25"/>
      <c r="H303" s="264"/>
    </row>
    <row r="304" spans="1:10" s="26" customFormat="1" ht="40.5" x14ac:dyDescent="0.2">
      <c r="A304" s="52">
        <v>412200</v>
      </c>
      <c r="B304" s="45" t="s">
        <v>50</v>
      </c>
      <c r="C304" s="54">
        <v>170000</v>
      </c>
      <c r="D304" s="46">
        <v>205000</v>
      </c>
      <c r="E304" s="54">
        <v>0</v>
      </c>
      <c r="F304" s="280">
        <f t="shared" si="108"/>
        <v>120.58823529411764</v>
      </c>
      <c r="G304" s="25"/>
      <c r="H304" s="264"/>
    </row>
    <row r="305" spans="1:8" s="26" customFormat="1" x14ac:dyDescent="0.2">
      <c r="A305" s="52">
        <v>412300</v>
      </c>
      <c r="B305" s="45" t="s">
        <v>51</v>
      </c>
      <c r="C305" s="54">
        <v>28000</v>
      </c>
      <c r="D305" s="46">
        <v>24200</v>
      </c>
      <c r="E305" s="54">
        <v>0</v>
      </c>
      <c r="F305" s="280">
        <f t="shared" si="108"/>
        <v>86.428571428571431</v>
      </c>
      <c r="G305" s="25"/>
      <c r="H305" s="264"/>
    </row>
    <row r="306" spans="1:8" s="26" customFormat="1" x14ac:dyDescent="0.2">
      <c r="A306" s="52">
        <v>412400</v>
      </c>
      <c r="B306" s="45" t="s">
        <v>53</v>
      </c>
      <c r="C306" s="54">
        <v>600</v>
      </c>
      <c r="D306" s="46">
        <v>700</v>
      </c>
      <c r="E306" s="54">
        <v>0</v>
      </c>
      <c r="F306" s="280">
        <f t="shared" si="108"/>
        <v>116.66666666666667</v>
      </c>
      <c r="G306" s="25"/>
      <c r="H306" s="264"/>
    </row>
    <row r="307" spans="1:8" s="26" customFormat="1" x14ac:dyDescent="0.2">
      <c r="A307" s="52">
        <v>412500</v>
      </c>
      <c r="B307" s="45" t="s">
        <v>55</v>
      </c>
      <c r="C307" s="54">
        <v>18600</v>
      </c>
      <c r="D307" s="46">
        <v>19000</v>
      </c>
      <c r="E307" s="54">
        <v>0</v>
      </c>
      <c r="F307" s="280">
        <f t="shared" si="108"/>
        <v>102.15053763440861</v>
      </c>
      <c r="G307" s="25"/>
      <c r="H307" s="264"/>
    </row>
    <row r="308" spans="1:8" s="26" customFormat="1" x14ac:dyDescent="0.2">
      <c r="A308" s="52">
        <v>412600</v>
      </c>
      <c r="B308" s="45" t="s">
        <v>56</v>
      </c>
      <c r="C308" s="54">
        <v>33300</v>
      </c>
      <c r="D308" s="46">
        <v>27500</v>
      </c>
      <c r="E308" s="54">
        <v>0</v>
      </c>
      <c r="F308" s="280">
        <f t="shared" si="108"/>
        <v>82.582582582582589</v>
      </c>
      <c r="G308" s="25"/>
      <c r="H308" s="264"/>
    </row>
    <row r="309" spans="1:8" s="26" customFormat="1" x14ac:dyDescent="0.2">
      <c r="A309" s="52">
        <v>412700</v>
      </c>
      <c r="B309" s="45" t="s">
        <v>58</v>
      </c>
      <c r="C309" s="54">
        <v>42300</v>
      </c>
      <c r="D309" s="46">
        <v>45000</v>
      </c>
      <c r="E309" s="54">
        <v>0</v>
      </c>
      <c r="F309" s="280">
        <f t="shared" si="108"/>
        <v>106.38297872340425</v>
      </c>
      <c r="G309" s="25"/>
      <c r="H309" s="264"/>
    </row>
    <row r="310" spans="1:8" s="26" customFormat="1" x14ac:dyDescent="0.2">
      <c r="A310" s="52">
        <v>412800</v>
      </c>
      <c r="B310" s="45" t="s">
        <v>71</v>
      </c>
      <c r="C310" s="54">
        <v>0</v>
      </c>
      <c r="D310" s="46">
        <v>2000</v>
      </c>
      <c r="E310" s="54">
        <v>0</v>
      </c>
      <c r="F310" s="280">
        <v>0</v>
      </c>
      <c r="G310" s="25"/>
      <c r="H310" s="264"/>
    </row>
    <row r="311" spans="1:8" s="26" customFormat="1" x14ac:dyDescent="0.2">
      <c r="A311" s="52">
        <v>412900</v>
      </c>
      <c r="B311" s="45" t="s">
        <v>72</v>
      </c>
      <c r="C311" s="54">
        <v>7000</v>
      </c>
      <c r="D311" s="46">
        <v>7000</v>
      </c>
      <c r="E311" s="54">
        <v>0</v>
      </c>
      <c r="F311" s="280">
        <f t="shared" ref="F311:F325" si="110">D311/C311*100</f>
        <v>100</v>
      </c>
      <c r="G311" s="25"/>
      <c r="H311" s="264"/>
    </row>
    <row r="312" spans="1:8" s="26" customFormat="1" x14ac:dyDescent="0.2">
      <c r="A312" s="52">
        <v>412900</v>
      </c>
      <c r="B312" s="45" t="s">
        <v>73</v>
      </c>
      <c r="C312" s="54">
        <v>15400</v>
      </c>
      <c r="D312" s="46">
        <v>15500</v>
      </c>
      <c r="E312" s="54">
        <v>0</v>
      </c>
      <c r="F312" s="280">
        <f t="shared" si="110"/>
        <v>100.64935064935065</v>
      </c>
      <c r="G312" s="25"/>
      <c r="H312" s="264"/>
    </row>
    <row r="313" spans="1:8" s="26" customFormat="1" x14ac:dyDescent="0.2">
      <c r="A313" s="52">
        <v>412900</v>
      </c>
      <c r="B313" s="45" t="s">
        <v>74</v>
      </c>
      <c r="C313" s="54">
        <v>38900</v>
      </c>
      <c r="D313" s="46">
        <v>13000</v>
      </c>
      <c r="E313" s="54">
        <v>0</v>
      </c>
      <c r="F313" s="280">
        <f t="shared" si="110"/>
        <v>33.419023136246793</v>
      </c>
      <c r="G313" s="25"/>
      <c r="H313" s="264"/>
    </row>
    <row r="314" spans="1:8" s="26" customFormat="1" x14ac:dyDescent="0.2">
      <c r="A314" s="52">
        <v>412900</v>
      </c>
      <c r="B314" s="49" t="s">
        <v>75</v>
      </c>
      <c r="C314" s="54">
        <v>2200</v>
      </c>
      <c r="D314" s="46">
        <v>2200</v>
      </c>
      <c r="E314" s="54">
        <v>0</v>
      </c>
      <c r="F314" s="280">
        <f t="shared" si="110"/>
        <v>100</v>
      </c>
      <c r="G314" s="25"/>
      <c r="H314" s="264"/>
    </row>
    <row r="315" spans="1:8" s="26" customFormat="1" x14ac:dyDescent="0.2">
      <c r="A315" s="52">
        <v>412900</v>
      </c>
      <c r="B315" s="45" t="s">
        <v>76</v>
      </c>
      <c r="C315" s="54">
        <v>4400</v>
      </c>
      <c r="D315" s="46">
        <v>4400</v>
      </c>
      <c r="E315" s="54">
        <v>0</v>
      </c>
      <c r="F315" s="280">
        <f t="shared" si="110"/>
        <v>100</v>
      </c>
      <c r="G315" s="25"/>
      <c r="H315" s="264"/>
    </row>
    <row r="316" spans="1:8" s="26" customFormat="1" x14ac:dyDescent="0.2">
      <c r="A316" s="52">
        <v>412900</v>
      </c>
      <c r="B316" s="45" t="s">
        <v>78</v>
      </c>
      <c r="C316" s="54">
        <v>6000</v>
      </c>
      <c r="D316" s="46">
        <v>6000</v>
      </c>
      <c r="E316" s="54">
        <v>0</v>
      </c>
      <c r="F316" s="280">
        <f t="shared" si="110"/>
        <v>100</v>
      </c>
      <c r="G316" s="25"/>
      <c r="H316" s="264"/>
    </row>
    <row r="317" spans="1:8" s="26" customFormat="1" x14ac:dyDescent="0.2">
      <c r="A317" s="42">
        <v>510000</v>
      </c>
      <c r="B317" s="47" t="s">
        <v>245</v>
      </c>
      <c r="C317" s="41">
        <f>C318+C320+0</f>
        <v>23000</v>
      </c>
      <c r="D317" s="41">
        <f>D318+D320+0</f>
        <v>15000</v>
      </c>
      <c r="E317" s="41">
        <f>E318+E320+0</f>
        <v>0</v>
      </c>
      <c r="F317" s="283">
        <f t="shared" si="110"/>
        <v>65.217391304347828</v>
      </c>
      <c r="G317" s="25"/>
      <c r="H317" s="264"/>
    </row>
    <row r="318" spans="1:8" s="26" customFormat="1" x14ac:dyDescent="0.2">
      <c r="A318" s="42">
        <v>511000</v>
      </c>
      <c r="B318" s="47" t="s">
        <v>246</v>
      </c>
      <c r="C318" s="41">
        <f>SUM(C319:C319)</f>
        <v>18000</v>
      </c>
      <c r="D318" s="41">
        <f>SUM(D319:D319)</f>
        <v>10000</v>
      </c>
      <c r="E318" s="41">
        <f>SUM(E319:E319)</f>
        <v>0</v>
      </c>
      <c r="F318" s="283">
        <f t="shared" si="110"/>
        <v>55.555555555555557</v>
      </c>
      <c r="G318" s="25"/>
      <c r="H318" s="264"/>
    </row>
    <row r="319" spans="1:8" s="26" customFormat="1" x14ac:dyDescent="0.2">
      <c r="A319" s="52">
        <v>511300</v>
      </c>
      <c r="B319" s="45" t="s">
        <v>249</v>
      </c>
      <c r="C319" s="54">
        <v>18000</v>
      </c>
      <c r="D319" s="46">
        <v>10000</v>
      </c>
      <c r="E319" s="54">
        <v>0</v>
      </c>
      <c r="F319" s="280">
        <f t="shared" si="110"/>
        <v>55.555555555555557</v>
      </c>
      <c r="G319" s="25"/>
      <c r="H319" s="264"/>
    </row>
    <row r="320" spans="1:8" s="51" customFormat="1" x14ac:dyDescent="0.2">
      <c r="A320" s="42">
        <v>516000</v>
      </c>
      <c r="B320" s="47" t="s">
        <v>257</v>
      </c>
      <c r="C320" s="41">
        <f t="shared" ref="C320" si="111">C321</f>
        <v>5000</v>
      </c>
      <c r="D320" s="41">
        <f t="shared" ref="D320" si="112">D321</f>
        <v>5000</v>
      </c>
      <c r="E320" s="41">
        <f t="shared" ref="E320" si="113">E321</f>
        <v>0</v>
      </c>
      <c r="F320" s="283">
        <f t="shared" si="110"/>
        <v>100</v>
      </c>
      <c r="G320" s="266"/>
      <c r="H320" s="264"/>
    </row>
    <row r="321" spans="1:8" s="26" customFormat="1" x14ac:dyDescent="0.2">
      <c r="A321" s="52">
        <v>516100</v>
      </c>
      <c r="B321" s="45" t="s">
        <v>257</v>
      </c>
      <c r="C321" s="54">
        <v>5000</v>
      </c>
      <c r="D321" s="46">
        <v>5000</v>
      </c>
      <c r="E321" s="54">
        <v>0</v>
      </c>
      <c r="F321" s="280">
        <f t="shared" si="110"/>
        <v>100</v>
      </c>
      <c r="G321" s="25"/>
      <c r="H321" s="264"/>
    </row>
    <row r="322" spans="1:8" s="51" customFormat="1" x14ac:dyDescent="0.2">
      <c r="A322" s="42">
        <v>630000</v>
      </c>
      <c r="B322" s="47" t="s">
        <v>303</v>
      </c>
      <c r="C322" s="41">
        <f>0+C323</f>
        <v>19500</v>
      </c>
      <c r="D322" s="41">
        <f>0+D323</f>
        <v>7100</v>
      </c>
      <c r="E322" s="41">
        <f>0+E323</f>
        <v>0</v>
      </c>
      <c r="F322" s="283">
        <f t="shared" si="110"/>
        <v>36.410256410256409</v>
      </c>
      <c r="G322" s="266"/>
      <c r="H322" s="264"/>
    </row>
    <row r="323" spans="1:8" s="51" customFormat="1" x14ac:dyDescent="0.2">
      <c r="A323" s="42">
        <v>638000</v>
      </c>
      <c r="B323" s="47" t="s">
        <v>284</v>
      </c>
      <c r="C323" s="41">
        <f t="shared" ref="C323" si="114">C324</f>
        <v>19500</v>
      </c>
      <c r="D323" s="41">
        <f t="shared" ref="D323" si="115">D324</f>
        <v>7100</v>
      </c>
      <c r="E323" s="41">
        <f t="shared" ref="E323" si="116">E324</f>
        <v>0</v>
      </c>
      <c r="F323" s="283">
        <f t="shared" si="110"/>
        <v>36.410256410256409</v>
      </c>
      <c r="G323" s="266"/>
      <c r="H323" s="264"/>
    </row>
    <row r="324" spans="1:8" s="26" customFormat="1" x14ac:dyDescent="0.2">
      <c r="A324" s="52">
        <v>638100</v>
      </c>
      <c r="B324" s="45" t="s">
        <v>285</v>
      </c>
      <c r="C324" s="54">
        <v>19500</v>
      </c>
      <c r="D324" s="46">
        <v>7100</v>
      </c>
      <c r="E324" s="54">
        <v>0</v>
      </c>
      <c r="F324" s="280">
        <f t="shared" si="110"/>
        <v>36.410256410256409</v>
      </c>
      <c r="G324" s="25"/>
      <c r="H324" s="264"/>
    </row>
    <row r="325" spans="1:8" s="26" customFormat="1" x14ac:dyDescent="0.2">
      <c r="A325" s="82"/>
      <c r="B325" s="76" t="s">
        <v>294</v>
      </c>
      <c r="C325" s="80">
        <f>C297+C317+C322</f>
        <v>2925300</v>
      </c>
      <c r="D325" s="80">
        <f>D297+D317+D322</f>
        <v>3311200</v>
      </c>
      <c r="E325" s="80">
        <f>E297+E317+E322</f>
        <v>0</v>
      </c>
      <c r="F325" s="30">
        <f t="shared" si="110"/>
        <v>113.1918093870714</v>
      </c>
      <c r="G325" s="25"/>
      <c r="H325" s="264"/>
    </row>
    <row r="326" spans="1:8" s="26" customFormat="1" x14ac:dyDescent="0.2">
      <c r="A326" s="62"/>
      <c r="B326" s="40"/>
      <c r="C326" s="63"/>
      <c r="D326" s="63"/>
      <c r="E326" s="63"/>
      <c r="F326" s="145"/>
      <c r="G326" s="25"/>
      <c r="H326" s="264"/>
    </row>
    <row r="327" spans="1:8" s="26" customFormat="1" x14ac:dyDescent="0.2">
      <c r="A327" s="39"/>
      <c r="B327" s="40"/>
      <c r="C327" s="46"/>
      <c r="D327" s="46"/>
      <c r="E327" s="46"/>
      <c r="F327" s="282"/>
      <c r="G327" s="25"/>
      <c r="H327" s="264"/>
    </row>
    <row r="328" spans="1:8" s="26" customFormat="1" x14ac:dyDescent="0.2">
      <c r="A328" s="44" t="s">
        <v>314</v>
      </c>
      <c r="B328" s="47"/>
      <c r="C328" s="46"/>
      <c r="D328" s="46"/>
      <c r="E328" s="46"/>
      <c r="F328" s="282"/>
      <c r="G328" s="25"/>
      <c r="H328" s="264"/>
    </row>
    <row r="329" spans="1:8" s="26" customFormat="1" x14ac:dyDescent="0.2">
      <c r="A329" s="44" t="s">
        <v>315</v>
      </c>
      <c r="B329" s="47"/>
      <c r="C329" s="46"/>
      <c r="D329" s="46"/>
      <c r="E329" s="46"/>
      <c r="F329" s="282"/>
      <c r="G329" s="25"/>
      <c r="H329" s="264"/>
    </row>
    <row r="330" spans="1:8" s="26" customFormat="1" x14ac:dyDescent="0.2">
      <c r="A330" s="44" t="s">
        <v>302</v>
      </c>
      <c r="B330" s="47"/>
      <c r="C330" s="46"/>
      <c r="D330" s="46"/>
      <c r="E330" s="46"/>
      <c r="F330" s="282"/>
      <c r="G330" s="25"/>
      <c r="H330" s="264"/>
    </row>
    <row r="331" spans="1:8" s="26" customFormat="1" x14ac:dyDescent="0.2">
      <c r="A331" s="44" t="s">
        <v>293</v>
      </c>
      <c r="B331" s="47"/>
      <c r="C331" s="46"/>
      <c r="D331" s="46"/>
      <c r="E331" s="46"/>
      <c r="F331" s="282"/>
      <c r="G331" s="25"/>
      <c r="H331" s="264"/>
    </row>
    <row r="332" spans="1:8" s="26" customFormat="1" x14ac:dyDescent="0.2">
      <c r="A332" s="44"/>
      <c r="B332" s="72"/>
      <c r="C332" s="63"/>
      <c r="D332" s="63"/>
      <c r="E332" s="63"/>
      <c r="F332" s="145"/>
      <c r="G332" s="25"/>
      <c r="H332" s="264"/>
    </row>
    <row r="333" spans="1:8" s="26" customFormat="1" x14ac:dyDescent="0.2">
      <c r="A333" s="42">
        <v>410000</v>
      </c>
      <c r="B333" s="43" t="s">
        <v>42</v>
      </c>
      <c r="C333" s="41">
        <f>C334+C339+C357+C363+C359+0+0</f>
        <v>21182200</v>
      </c>
      <c r="D333" s="41">
        <f>D334+D339+D357+D363+D359+0+0</f>
        <v>20336200</v>
      </c>
      <c r="E333" s="41">
        <f>E334+E339+E357+E363+E359+0+0</f>
        <v>0</v>
      </c>
      <c r="F333" s="283">
        <f t="shared" ref="F333:F348" si="117">D333/C333*100</f>
        <v>96.006080577088312</v>
      </c>
      <c r="G333" s="25"/>
      <c r="H333" s="264"/>
    </row>
    <row r="334" spans="1:8" s="26" customFormat="1" x14ac:dyDescent="0.2">
      <c r="A334" s="42">
        <v>411000</v>
      </c>
      <c r="B334" s="43" t="s">
        <v>43</v>
      </c>
      <c r="C334" s="41">
        <f t="shared" ref="C334" si="118">SUM(C335:C338)</f>
        <v>3076999.9999999967</v>
      </c>
      <c r="D334" s="41">
        <f t="shared" ref="D334" si="119">SUM(D335:D338)</f>
        <v>3092200</v>
      </c>
      <c r="E334" s="41">
        <f>SUM(E335:E338)</f>
        <v>0</v>
      </c>
      <c r="F334" s="283">
        <f t="shared" si="117"/>
        <v>100.49398765030885</v>
      </c>
      <c r="G334" s="25"/>
      <c r="H334" s="264"/>
    </row>
    <row r="335" spans="1:8" s="26" customFormat="1" x14ac:dyDescent="0.2">
      <c r="A335" s="52">
        <v>411100</v>
      </c>
      <c r="B335" s="45" t="s">
        <v>44</v>
      </c>
      <c r="C335" s="54">
        <v>2819999.9999999967</v>
      </c>
      <c r="D335" s="46">
        <v>2900000</v>
      </c>
      <c r="E335" s="54">
        <v>0</v>
      </c>
      <c r="F335" s="280">
        <f t="shared" si="117"/>
        <v>102.83687943262423</v>
      </c>
      <c r="G335" s="25"/>
      <c r="H335" s="264"/>
    </row>
    <row r="336" spans="1:8" s="26" customFormat="1" ht="40.5" x14ac:dyDescent="0.2">
      <c r="A336" s="52">
        <v>411200</v>
      </c>
      <c r="B336" s="45" t="s">
        <v>45</v>
      </c>
      <c r="C336" s="54">
        <v>107800</v>
      </c>
      <c r="D336" s="46">
        <v>107800</v>
      </c>
      <c r="E336" s="54">
        <v>0</v>
      </c>
      <c r="F336" s="280">
        <f t="shared" si="117"/>
        <v>100</v>
      </c>
      <c r="G336" s="25"/>
      <c r="H336" s="264"/>
    </row>
    <row r="337" spans="1:8" s="26" customFormat="1" ht="40.5" x14ac:dyDescent="0.2">
      <c r="A337" s="52">
        <v>411300</v>
      </c>
      <c r="B337" s="45" t="s">
        <v>46</v>
      </c>
      <c r="C337" s="54">
        <v>99399.999999999985</v>
      </c>
      <c r="D337" s="46">
        <v>59400</v>
      </c>
      <c r="E337" s="54">
        <v>0</v>
      </c>
      <c r="F337" s="280">
        <f t="shared" si="117"/>
        <v>59.7585513078471</v>
      </c>
      <c r="G337" s="25"/>
      <c r="H337" s="264"/>
    </row>
    <row r="338" spans="1:8" s="26" customFormat="1" x14ac:dyDescent="0.2">
      <c r="A338" s="52">
        <v>411400</v>
      </c>
      <c r="B338" s="45" t="s">
        <v>47</v>
      </c>
      <c r="C338" s="54">
        <v>49800</v>
      </c>
      <c r="D338" s="46">
        <v>25000</v>
      </c>
      <c r="E338" s="54">
        <v>0</v>
      </c>
      <c r="F338" s="280">
        <f t="shared" si="117"/>
        <v>50.200803212851412</v>
      </c>
      <c r="G338" s="25"/>
      <c r="H338" s="264"/>
    </row>
    <row r="339" spans="1:8" s="26" customFormat="1" x14ac:dyDescent="0.2">
      <c r="A339" s="42">
        <v>412000</v>
      </c>
      <c r="B339" s="47" t="s">
        <v>48</v>
      </c>
      <c r="C339" s="41">
        <f>SUM(C340:C356)</f>
        <v>8942000.0000000019</v>
      </c>
      <c r="D339" s="41">
        <f>SUM(D340:D356)</f>
        <v>8944000</v>
      </c>
      <c r="E339" s="41">
        <f>SUM(E340:E356)</f>
        <v>0</v>
      </c>
      <c r="F339" s="283">
        <f t="shared" si="117"/>
        <v>100.02236636099305</v>
      </c>
      <c r="G339" s="25"/>
      <c r="H339" s="264"/>
    </row>
    <row r="340" spans="1:8" s="26" customFormat="1" x14ac:dyDescent="0.2">
      <c r="A340" s="52">
        <v>412100</v>
      </c>
      <c r="B340" s="45" t="s">
        <v>49</v>
      </c>
      <c r="C340" s="54">
        <v>9999.9999999999964</v>
      </c>
      <c r="D340" s="46">
        <v>20000</v>
      </c>
      <c r="E340" s="54">
        <v>0</v>
      </c>
      <c r="F340" s="280">
        <f t="shared" si="117"/>
        <v>200.00000000000009</v>
      </c>
      <c r="G340" s="25"/>
      <c r="H340" s="264"/>
    </row>
    <row r="341" spans="1:8" s="26" customFormat="1" ht="40.5" x14ac:dyDescent="0.2">
      <c r="A341" s="52">
        <v>412200</v>
      </c>
      <c r="B341" s="45" t="s">
        <v>50</v>
      </c>
      <c r="C341" s="54">
        <v>240000</v>
      </c>
      <c r="D341" s="46">
        <v>280000</v>
      </c>
      <c r="E341" s="54">
        <v>0</v>
      </c>
      <c r="F341" s="280">
        <f t="shared" si="117"/>
        <v>116.66666666666667</v>
      </c>
      <c r="G341" s="25"/>
      <c r="H341" s="264"/>
    </row>
    <row r="342" spans="1:8" s="26" customFormat="1" x14ac:dyDescent="0.2">
      <c r="A342" s="52">
        <v>412300</v>
      </c>
      <c r="B342" s="45" t="s">
        <v>51</v>
      </c>
      <c r="C342" s="54">
        <v>380000</v>
      </c>
      <c r="D342" s="46">
        <v>330000</v>
      </c>
      <c r="E342" s="54">
        <v>0</v>
      </c>
      <c r="F342" s="280">
        <f t="shared" si="117"/>
        <v>86.842105263157904</v>
      </c>
      <c r="G342" s="25"/>
      <c r="H342" s="264"/>
    </row>
    <row r="343" spans="1:8" s="26" customFormat="1" x14ac:dyDescent="0.2">
      <c r="A343" s="52">
        <v>412500</v>
      </c>
      <c r="B343" s="45" t="s">
        <v>55</v>
      </c>
      <c r="C343" s="54">
        <v>190000</v>
      </c>
      <c r="D343" s="46">
        <v>190000</v>
      </c>
      <c r="E343" s="54">
        <v>0</v>
      </c>
      <c r="F343" s="280">
        <f t="shared" si="117"/>
        <v>100</v>
      </c>
      <c r="G343" s="25"/>
      <c r="H343" s="264"/>
    </row>
    <row r="344" spans="1:8" s="26" customFormat="1" x14ac:dyDescent="0.2">
      <c r="A344" s="52">
        <v>412600</v>
      </c>
      <c r="B344" s="45" t="s">
        <v>56</v>
      </c>
      <c r="C344" s="54">
        <v>430000.00000000023</v>
      </c>
      <c r="D344" s="46">
        <v>430000</v>
      </c>
      <c r="E344" s="54">
        <v>0</v>
      </c>
      <c r="F344" s="280">
        <f t="shared" si="117"/>
        <v>99.999999999999943</v>
      </c>
      <c r="G344" s="25"/>
      <c r="H344" s="264"/>
    </row>
    <row r="345" spans="1:8" s="26" customFormat="1" x14ac:dyDescent="0.2">
      <c r="A345" s="52">
        <v>412700</v>
      </c>
      <c r="B345" s="45" t="s">
        <v>58</v>
      </c>
      <c r="C345" s="54">
        <v>279999.99999999959</v>
      </c>
      <c r="D345" s="46">
        <v>203000</v>
      </c>
      <c r="E345" s="54">
        <v>0</v>
      </c>
      <c r="F345" s="280">
        <f t="shared" si="117"/>
        <v>72.500000000000114</v>
      </c>
      <c r="G345" s="25"/>
      <c r="H345" s="264"/>
    </row>
    <row r="346" spans="1:8" s="26" customFormat="1" x14ac:dyDescent="0.2">
      <c r="A346" s="52">
        <v>412700</v>
      </c>
      <c r="B346" s="45" t="s">
        <v>59</v>
      </c>
      <c r="C346" s="54">
        <v>2600000.0000000028</v>
      </c>
      <c r="D346" s="46">
        <v>2800000</v>
      </c>
      <c r="E346" s="54">
        <v>0</v>
      </c>
      <c r="F346" s="280">
        <f t="shared" si="117"/>
        <v>107.69230769230758</v>
      </c>
      <c r="G346" s="25"/>
      <c r="H346" s="264"/>
    </row>
    <row r="347" spans="1:8" s="26" customFormat="1" x14ac:dyDescent="0.2">
      <c r="A347" s="52">
        <v>412700</v>
      </c>
      <c r="B347" s="45" t="s">
        <v>60</v>
      </c>
      <c r="C347" s="54">
        <v>50000</v>
      </c>
      <c r="D347" s="46">
        <v>50000</v>
      </c>
      <c r="E347" s="54">
        <v>0</v>
      </c>
      <c r="F347" s="280">
        <f t="shared" si="117"/>
        <v>100</v>
      </c>
      <c r="G347" s="25"/>
      <c r="H347" s="264"/>
    </row>
    <row r="348" spans="1:8" s="26" customFormat="1" x14ac:dyDescent="0.2">
      <c r="A348" s="52">
        <v>412700</v>
      </c>
      <c r="B348" s="45" t="s">
        <v>859</v>
      </c>
      <c r="C348" s="54">
        <v>4000000</v>
      </c>
      <c r="D348" s="46">
        <v>4000000</v>
      </c>
      <c r="E348" s="54">
        <v>0</v>
      </c>
      <c r="F348" s="280">
        <f t="shared" si="117"/>
        <v>100</v>
      </c>
      <c r="G348" s="25"/>
      <c r="H348" s="264"/>
    </row>
    <row r="349" spans="1:8" s="26" customFormat="1" x14ac:dyDescent="0.2">
      <c r="A349" s="52">
        <v>412700</v>
      </c>
      <c r="B349" s="45" t="s">
        <v>847</v>
      </c>
      <c r="C349" s="54">
        <v>0</v>
      </c>
      <c r="D349" s="46">
        <v>5000</v>
      </c>
      <c r="E349" s="54">
        <v>0</v>
      </c>
      <c r="F349" s="280">
        <v>0</v>
      </c>
      <c r="G349" s="25"/>
      <c r="H349" s="264"/>
    </row>
    <row r="350" spans="1:8" s="26" customFormat="1" x14ac:dyDescent="0.2">
      <c r="A350" s="52">
        <v>412800</v>
      </c>
      <c r="B350" s="45" t="s">
        <v>71</v>
      </c>
      <c r="C350" s="54">
        <v>0</v>
      </c>
      <c r="D350" s="46">
        <v>5000</v>
      </c>
      <c r="E350" s="54">
        <v>0</v>
      </c>
      <c r="F350" s="280">
        <v>0</v>
      </c>
      <c r="G350" s="25"/>
      <c r="H350" s="264"/>
    </row>
    <row r="351" spans="1:8" s="26" customFormat="1" x14ac:dyDescent="0.2">
      <c r="A351" s="52">
        <v>412900</v>
      </c>
      <c r="B351" s="49" t="s">
        <v>72</v>
      </c>
      <c r="C351" s="54">
        <v>4000</v>
      </c>
      <c r="D351" s="46">
        <v>3000</v>
      </c>
      <c r="E351" s="54">
        <v>0</v>
      </c>
      <c r="F351" s="280">
        <f>D351/C351*100</f>
        <v>75</v>
      </c>
      <c r="G351" s="25"/>
      <c r="H351" s="264"/>
    </row>
    <row r="352" spans="1:8" s="26" customFormat="1" x14ac:dyDescent="0.2">
      <c r="A352" s="52">
        <v>412900</v>
      </c>
      <c r="B352" s="49" t="s">
        <v>73</v>
      </c>
      <c r="C352" s="54">
        <v>499999.99999999988</v>
      </c>
      <c r="D352" s="46">
        <v>450000</v>
      </c>
      <c r="E352" s="54">
        <v>0</v>
      </c>
      <c r="F352" s="280">
        <f>D352/C352*100</f>
        <v>90.000000000000028</v>
      </c>
      <c r="G352" s="25"/>
      <c r="H352" s="264"/>
    </row>
    <row r="353" spans="1:8" s="26" customFormat="1" x14ac:dyDescent="0.2">
      <c r="A353" s="52">
        <v>412900</v>
      </c>
      <c r="B353" s="49" t="s">
        <v>74</v>
      </c>
      <c r="C353" s="54">
        <v>250000</v>
      </c>
      <c r="D353" s="46">
        <v>170000</v>
      </c>
      <c r="E353" s="54">
        <v>0</v>
      </c>
      <c r="F353" s="280">
        <f>D353/C353*100</f>
        <v>68</v>
      </c>
      <c r="G353" s="25"/>
      <c r="H353" s="264"/>
    </row>
    <row r="354" spans="1:8" s="26" customFormat="1" x14ac:dyDescent="0.2">
      <c r="A354" s="52">
        <v>412900</v>
      </c>
      <c r="B354" s="49" t="s">
        <v>75</v>
      </c>
      <c r="C354" s="54">
        <v>1000</v>
      </c>
      <c r="D354" s="46">
        <v>5000</v>
      </c>
      <c r="E354" s="54">
        <v>0</v>
      </c>
      <c r="F354" s="280"/>
      <c r="G354" s="25"/>
      <c r="H354" s="264"/>
    </row>
    <row r="355" spans="1:8" s="26" customFormat="1" x14ac:dyDescent="0.2">
      <c r="A355" s="52">
        <v>412900</v>
      </c>
      <c r="B355" s="49" t="s">
        <v>76</v>
      </c>
      <c r="C355" s="54">
        <v>5000</v>
      </c>
      <c r="D355" s="46">
        <v>1000</v>
      </c>
      <c r="E355" s="54">
        <v>0</v>
      </c>
      <c r="F355" s="280">
        <f t="shared" ref="F355:F361" si="120">D355/C355*100</f>
        <v>20</v>
      </c>
      <c r="G355" s="25"/>
      <c r="H355" s="264"/>
    </row>
    <row r="356" spans="1:8" s="26" customFormat="1" x14ac:dyDescent="0.2">
      <c r="A356" s="52">
        <v>412900</v>
      </c>
      <c r="B356" s="45" t="s">
        <v>78</v>
      </c>
      <c r="C356" s="54">
        <v>2000</v>
      </c>
      <c r="D356" s="46">
        <v>1999.9999999999998</v>
      </c>
      <c r="E356" s="54">
        <v>0</v>
      </c>
      <c r="F356" s="280">
        <f t="shared" si="120"/>
        <v>99.999999999999986</v>
      </c>
      <c r="G356" s="25"/>
      <c r="H356" s="264"/>
    </row>
    <row r="357" spans="1:8" s="79" customFormat="1" x14ac:dyDescent="0.2">
      <c r="A357" s="42">
        <v>414000</v>
      </c>
      <c r="B357" s="47" t="s">
        <v>106</v>
      </c>
      <c r="C357" s="41">
        <f t="shared" ref="C357" si="121">SUM(C358)</f>
        <v>7600000</v>
      </c>
      <c r="D357" s="41">
        <f t="shared" ref="D357" si="122">SUM(D358)</f>
        <v>7600000</v>
      </c>
      <c r="E357" s="41">
        <f t="shared" ref="E357" si="123">SUM(E358)</f>
        <v>0</v>
      </c>
      <c r="F357" s="283">
        <f t="shared" si="120"/>
        <v>100</v>
      </c>
      <c r="G357" s="270"/>
      <c r="H357" s="264"/>
    </row>
    <row r="358" spans="1:8" s="26" customFormat="1" x14ac:dyDescent="0.2">
      <c r="A358" s="52">
        <v>414100</v>
      </c>
      <c r="B358" s="45" t="s">
        <v>107</v>
      </c>
      <c r="C358" s="54">
        <v>7600000</v>
      </c>
      <c r="D358" s="46">
        <v>7600000</v>
      </c>
      <c r="E358" s="54">
        <v>0</v>
      </c>
      <c r="F358" s="280">
        <f t="shared" si="120"/>
        <v>100</v>
      </c>
      <c r="G358" s="25"/>
      <c r="H358" s="264"/>
    </row>
    <row r="359" spans="1:8" s="51" customFormat="1" x14ac:dyDescent="0.2">
      <c r="A359" s="42">
        <v>415000</v>
      </c>
      <c r="B359" s="47" t="s">
        <v>118</v>
      </c>
      <c r="C359" s="41">
        <f>SUM(C360:C362)</f>
        <v>1294200</v>
      </c>
      <c r="D359" s="41">
        <f>SUM(D360:D362)</f>
        <v>500000</v>
      </c>
      <c r="E359" s="41">
        <f>SUM(E360:E362)</f>
        <v>0</v>
      </c>
      <c r="F359" s="283">
        <f t="shared" si="120"/>
        <v>38.633905115129039</v>
      </c>
      <c r="G359" s="266"/>
      <c r="H359" s="264"/>
    </row>
    <row r="360" spans="1:8" s="26" customFormat="1" x14ac:dyDescent="0.2">
      <c r="A360" s="52">
        <v>415200</v>
      </c>
      <c r="B360" s="45" t="s">
        <v>120</v>
      </c>
      <c r="C360" s="54">
        <v>931600</v>
      </c>
      <c r="D360" s="46">
        <v>0</v>
      </c>
      <c r="E360" s="54">
        <v>0</v>
      </c>
      <c r="F360" s="280">
        <f t="shared" si="120"/>
        <v>0</v>
      </c>
      <c r="G360" s="25"/>
      <c r="H360" s="264"/>
    </row>
    <row r="361" spans="1:8" s="26" customFormat="1" x14ac:dyDescent="0.2">
      <c r="A361" s="52">
        <v>415200</v>
      </c>
      <c r="B361" s="45" t="s">
        <v>123</v>
      </c>
      <c r="C361" s="54">
        <v>300000</v>
      </c>
      <c r="D361" s="54">
        <v>0</v>
      </c>
      <c r="E361" s="54">
        <v>0</v>
      </c>
      <c r="F361" s="280">
        <f t="shared" si="120"/>
        <v>0</v>
      </c>
      <c r="G361" s="25"/>
      <c r="H361" s="264"/>
    </row>
    <row r="362" spans="1:8" s="26" customFormat="1" x14ac:dyDescent="0.2">
      <c r="A362" s="52">
        <v>415200</v>
      </c>
      <c r="B362" s="45" t="s">
        <v>316</v>
      </c>
      <c r="C362" s="54">
        <v>62600</v>
      </c>
      <c r="D362" s="46">
        <v>500000</v>
      </c>
      <c r="E362" s="54">
        <v>0</v>
      </c>
      <c r="F362" s="280"/>
      <c r="G362" s="25"/>
      <c r="H362" s="264"/>
    </row>
    <row r="363" spans="1:8" s="79" customFormat="1" x14ac:dyDescent="0.2">
      <c r="A363" s="42">
        <v>416000</v>
      </c>
      <c r="B363" s="47" t="s">
        <v>168</v>
      </c>
      <c r="C363" s="41">
        <f t="shared" ref="C363" si="124">SUM(C364:C364)</f>
        <v>268999.99999999965</v>
      </c>
      <c r="D363" s="41">
        <f t="shared" ref="D363" si="125">SUM(D364:D364)</f>
        <v>200000</v>
      </c>
      <c r="E363" s="41">
        <f t="shared" ref="E363" si="126">SUM(E364:E364)</f>
        <v>0</v>
      </c>
      <c r="F363" s="283">
        <f t="shared" ref="F363:F384" si="127">D363/C363*100</f>
        <v>74.34944237918225</v>
      </c>
      <c r="G363" s="270"/>
      <c r="H363" s="264"/>
    </row>
    <row r="364" spans="1:8" s="26" customFormat="1" x14ac:dyDescent="0.2">
      <c r="A364" s="52">
        <v>416100</v>
      </c>
      <c r="B364" s="45" t="s">
        <v>169</v>
      </c>
      <c r="C364" s="54">
        <v>268999.99999999965</v>
      </c>
      <c r="D364" s="46">
        <v>200000</v>
      </c>
      <c r="E364" s="54">
        <v>0</v>
      </c>
      <c r="F364" s="280">
        <f t="shared" si="127"/>
        <v>74.34944237918225</v>
      </c>
      <c r="G364" s="25"/>
      <c r="H364" s="264"/>
    </row>
    <row r="365" spans="1:8" s="51" customFormat="1" x14ac:dyDescent="0.2">
      <c r="A365" s="42">
        <v>480000</v>
      </c>
      <c r="B365" s="47" t="s">
        <v>202</v>
      </c>
      <c r="C365" s="41">
        <f>C368+C366</f>
        <v>1070000</v>
      </c>
      <c r="D365" s="41">
        <f>D368+D366</f>
        <v>1000000</v>
      </c>
      <c r="E365" s="41">
        <f>E368+E366</f>
        <v>0</v>
      </c>
      <c r="F365" s="283">
        <f t="shared" si="127"/>
        <v>93.45794392523365</v>
      </c>
      <c r="G365" s="266"/>
      <c r="H365" s="264"/>
    </row>
    <row r="366" spans="1:8" s="51" customFormat="1" x14ac:dyDescent="0.2">
      <c r="A366" s="42">
        <v>487000</v>
      </c>
      <c r="B366" s="47" t="s">
        <v>25</v>
      </c>
      <c r="C366" s="41">
        <f>SUM(C367:C367)</f>
        <v>20000</v>
      </c>
      <c r="D366" s="41">
        <f>SUM(D367:D367)</f>
        <v>0</v>
      </c>
      <c r="E366" s="41">
        <f>SUM(E367:E367)</f>
        <v>0</v>
      </c>
      <c r="F366" s="283">
        <f t="shared" si="127"/>
        <v>0</v>
      </c>
      <c r="G366" s="266"/>
      <c r="H366" s="264"/>
    </row>
    <row r="367" spans="1:8" s="26" customFormat="1" x14ac:dyDescent="0.2">
      <c r="A367" s="52">
        <v>487300</v>
      </c>
      <c r="B367" s="45" t="s">
        <v>217</v>
      </c>
      <c r="C367" s="54">
        <v>20000</v>
      </c>
      <c r="D367" s="46">
        <v>0</v>
      </c>
      <c r="E367" s="54">
        <v>0</v>
      </c>
      <c r="F367" s="280">
        <f t="shared" si="127"/>
        <v>0</v>
      </c>
      <c r="G367" s="25"/>
      <c r="H367" s="264"/>
    </row>
    <row r="368" spans="1:8" s="51" customFormat="1" x14ac:dyDescent="0.2">
      <c r="A368" s="42">
        <v>488000</v>
      </c>
      <c r="B368" s="47" t="s">
        <v>29</v>
      </c>
      <c r="C368" s="41">
        <f t="shared" ref="C368" si="128">SUM(C369:C370)</f>
        <v>1050000</v>
      </c>
      <c r="D368" s="41">
        <f t="shared" ref="D368" si="129">SUM(D369:D370)</f>
        <v>1000000</v>
      </c>
      <c r="E368" s="41">
        <f>SUM(E369:E370)</f>
        <v>0</v>
      </c>
      <c r="F368" s="283">
        <f t="shared" si="127"/>
        <v>95.238095238095227</v>
      </c>
      <c r="G368" s="266"/>
      <c r="H368" s="264"/>
    </row>
    <row r="369" spans="1:8" s="26" customFormat="1" x14ac:dyDescent="0.2">
      <c r="A369" s="52">
        <v>488100</v>
      </c>
      <c r="B369" s="45" t="s">
        <v>228</v>
      </c>
      <c r="C369" s="54">
        <v>1000000</v>
      </c>
      <c r="D369" s="46">
        <v>1000000</v>
      </c>
      <c r="E369" s="54">
        <v>0</v>
      </c>
      <c r="F369" s="280">
        <f t="shared" si="127"/>
        <v>100</v>
      </c>
      <c r="G369" s="25"/>
      <c r="H369" s="264"/>
    </row>
    <row r="370" spans="1:8" s="26" customFormat="1" x14ac:dyDescent="0.2">
      <c r="A370" s="52">
        <v>488100</v>
      </c>
      <c r="B370" s="45" t="s">
        <v>29</v>
      </c>
      <c r="C370" s="54">
        <v>50000</v>
      </c>
      <c r="D370" s="46">
        <v>0</v>
      </c>
      <c r="E370" s="54">
        <v>0</v>
      </c>
      <c r="F370" s="280">
        <f t="shared" si="127"/>
        <v>0</v>
      </c>
      <c r="G370" s="25"/>
      <c r="H370" s="264"/>
    </row>
    <row r="371" spans="1:8" s="26" customFormat="1" x14ac:dyDescent="0.2">
      <c r="A371" s="42">
        <v>510000</v>
      </c>
      <c r="B371" s="47" t="s">
        <v>245</v>
      </c>
      <c r="C371" s="41">
        <f>C372+C374+C376</f>
        <v>395000</v>
      </c>
      <c r="D371" s="41">
        <f>D372+D374+D376</f>
        <v>245000</v>
      </c>
      <c r="E371" s="41">
        <f>E372+E374+E376</f>
        <v>0</v>
      </c>
      <c r="F371" s="283">
        <f t="shared" si="127"/>
        <v>62.025316455696199</v>
      </c>
      <c r="G371" s="25"/>
      <c r="H371" s="264"/>
    </row>
    <row r="372" spans="1:8" s="26" customFormat="1" x14ac:dyDescent="0.2">
      <c r="A372" s="42">
        <v>511000</v>
      </c>
      <c r="B372" s="47" t="s">
        <v>246</v>
      </c>
      <c r="C372" s="41">
        <f>SUM(C373:C373)</f>
        <v>250000</v>
      </c>
      <c r="D372" s="41">
        <f>SUM(D373:D373)</f>
        <v>100000</v>
      </c>
      <c r="E372" s="41">
        <f>SUM(E373:E373)</f>
        <v>0</v>
      </c>
      <c r="F372" s="283">
        <f t="shared" si="127"/>
        <v>40</v>
      </c>
      <c r="G372" s="25"/>
      <c r="H372" s="264"/>
    </row>
    <row r="373" spans="1:8" s="26" customFormat="1" x14ac:dyDescent="0.2">
      <c r="A373" s="52">
        <v>511300</v>
      </c>
      <c r="B373" s="45" t="s">
        <v>249</v>
      </c>
      <c r="C373" s="54">
        <v>250000</v>
      </c>
      <c r="D373" s="46">
        <v>100000</v>
      </c>
      <c r="E373" s="54">
        <v>0</v>
      </c>
      <c r="F373" s="280">
        <f t="shared" si="127"/>
        <v>40</v>
      </c>
      <c r="G373" s="25"/>
      <c r="H373" s="264"/>
    </row>
    <row r="374" spans="1:8" s="26" customFormat="1" x14ac:dyDescent="0.2">
      <c r="A374" s="42">
        <v>513000</v>
      </c>
      <c r="B374" s="47" t="s">
        <v>253</v>
      </c>
      <c r="C374" s="41">
        <f>SUM(C375:C375)</f>
        <v>15000</v>
      </c>
      <c r="D374" s="41">
        <f>SUM(D375:D375)</f>
        <v>15000</v>
      </c>
      <c r="E374" s="41">
        <f>SUM(E375:E375)</f>
        <v>0</v>
      </c>
      <c r="F374" s="283">
        <f t="shared" si="127"/>
        <v>100</v>
      </c>
      <c r="G374" s="25"/>
      <c r="H374" s="264"/>
    </row>
    <row r="375" spans="1:8" s="26" customFormat="1" x14ac:dyDescent="0.2">
      <c r="A375" s="52">
        <v>513700</v>
      </c>
      <c r="B375" s="45" t="s">
        <v>256</v>
      </c>
      <c r="C375" s="54">
        <v>15000</v>
      </c>
      <c r="D375" s="46">
        <v>15000</v>
      </c>
      <c r="E375" s="54">
        <v>0</v>
      </c>
      <c r="F375" s="280">
        <f t="shared" si="127"/>
        <v>100</v>
      </c>
      <c r="G375" s="25"/>
      <c r="H375" s="264"/>
    </row>
    <row r="376" spans="1:8" s="51" customFormat="1" x14ac:dyDescent="0.2">
      <c r="A376" s="42">
        <v>516000</v>
      </c>
      <c r="B376" s="47" t="s">
        <v>257</v>
      </c>
      <c r="C376" s="41">
        <f t="shared" ref="C376" si="130">SUM(C377)</f>
        <v>130000</v>
      </c>
      <c r="D376" s="41">
        <f t="shared" ref="D376" si="131">SUM(D377)</f>
        <v>130000</v>
      </c>
      <c r="E376" s="41">
        <f t="shared" ref="E376" si="132">SUM(E377)</f>
        <v>0</v>
      </c>
      <c r="F376" s="283">
        <f t="shared" si="127"/>
        <v>100</v>
      </c>
      <c r="G376" s="266"/>
      <c r="H376" s="264"/>
    </row>
    <row r="377" spans="1:8" s="26" customFormat="1" x14ac:dyDescent="0.2">
      <c r="A377" s="52">
        <v>516100</v>
      </c>
      <c r="B377" s="45" t="s">
        <v>257</v>
      </c>
      <c r="C377" s="54">
        <v>130000</v>
      </c>
      <c r="D377" s="46">
        <v>130000</v>
      </c>
      <c r="E377" s="54">
        <v>0</v>
      </c>
      <c r="F377" s="280">
        <f t="shared" si="127"/>
        <v>100</v>
      </c>
      <c r="G377" s="25"/>
      <c r="H377" s="264"/>
    </row>
    <row r="378" spans="1:8" s="51" customFormat="1" x14ac:dyDescent="0.2">
      <c r="A378" s="42">
        <v>610000</v>
      </c>
      <c r="B378" s="47" t="s">
        <v>262</v>
      </c>
      <c r="C378" s="41">
        <f t="shared" ref="C378:C379" si="133">C379</f>
        <v>15400</v>
      </c>
      <c r="D378" s="41">
        <f t="shared" ref="D378:D379" si="134">D379</f>
        <v>0</v>
      </c>
      <c r="E378" s="74">
        <f t="shared" ref="E378:E379" si="135">E379</f>
        <v>0</v>
      </c>
      <c r="F378" s="283">
        <f t="shared" si="127"/>
        <v>0</v>
      </c>
      <c r="G378" s="266"/>
      <c r="H378" s="264"/>
    </row>
    <row r="379" spans="1:8" s="51" customFormat="1" x14ac:dyDescent="0.2">
      <c r="A379" s="42">
        <v>611000</v>
      </c>
      <c r="B379" s="47" t="s">
        <v>263</v>
      </c>
      <c r="C379" s="41">
        <f t="shared" si="133"/>
        <v>15400</v>
      </c>
      <c r="D379" s="41">
        <f t="shared" si="134"/>
        <v>0</v>
      </c>
      <c r="E379" s="74">
        <f t="shared" si="135"/>
        <v>0</v>
      </c>
      <c r="F379" s="283">
        <f t="shared" si="127"/>
        <v>0</v>
      </c>
      <c r="G379" s="266"/>
      <c r="H379" s="264"/>
    </row>
    <row r="380" spans="1:8" s="26" customFormat="1" x14ac:dyDescent="0.2">
      <c r="A380" s="52">
        <v>611200</v>
      </c>
      <c r="B380" s="45" t="s">
        <v>264</v>
      </c>
      <c r="C380" s="54">
        <v>15400</v>
      </c>
      <c r="D380" s="54">
        <v>0</v>
      </c>
      <c r="E380" s="54">
        <v>0</v>
      </c>
      <c r="F380" s="280">
        <f t="shared" si="127"/>
        <v>0</v>
      </c>
      <c r="G380" s="25"/>
      <c r="H380" s="264"/>
    </row>
    <row r="381" spans="1:8" s="51" customFormat="1" x14ac:dyDescent="0.2">
      <c r="A381" s="42">
        <v>630000</v>
      </c>
      <c r="B381" s="47" t="s">
        <v>277</v>
      </c>
      <c r="C381" s="41">
        <f>C382+0</f>
        <v>80000.000000000015</v>
      </c>
      <c r="D381" s="41">
        <f>D382+0</f>
        <v>85000</v>
      </c>
      <c r="E381" s="41">
        <f>E382+0</f>
        <v>0</v>
      </c>
      <c r="F381" s="283">
        <f t="shared" si="127"/>
        <v>106.24999999999997</v>
      </c>
      <c r="G381" s="266"/>
      <c r="H381" s="264"/>
    </row>
    <row r="382" spans="1:8" s="51" customFormat="1" x14ac:dyDescent="0.2">
      <c r="A382" s="42">
        <v>638000</v>
      </c>
      <c r="B382" s="47" t="s">
        <v>284</v>
      </c>
      <c r="C382" s="41">
        <f t="shared" ref="C382" si="136">C383</f>
        <v>80000.000000000015</v>
      </c>
      <c r="D382" s="41">
        <f t="shared" ref="D382" si="137">D383</f>
        <v>85000</v>
      </c>
      <c r="E382" s="41">
        <f t="shared" ref="E382" si="138">E383</f>
        <v>0</v>
      </c>
      <c r="F382" s="283">
        <f t="shared" si="127"/>
        <v>106.24999999999997</v>
      </c>
      <c r="G382" s="266"/>
      <c r="H382" s="264"/>
    </row>
    <row r="383" spans="1:8" s="26" customFormat="1" x14ac:dyDescent="0.2">
      <c r="A383" s="52">
        <v>638100</v>
      </c>
      <c r="B383" s="45" t="s">
        <v>285</v>
      </c>
      <c r="C383" s="54">
        <v>80000.000000000015</v>
      </c>
      <c r="D383" s="46">
        <v>85000</v>
      </c>
      <c r="E383" s="54">
        <v>0</v>
      </c>
      <c r="F383" s="280">
        <f t="shared" si="127"/>
        <v>106.24999999999997</v>
      </c>
      <c r="G383" s="25"/>
      <c r="H383" s="264"/>
    </row>
    <row r="384" spans="1:8" s="26" customFormat="1" x14ac:dyDescent="0.2">
      <c r="A384" s="82"/>
      <c r="B384" s="76" t="s">
        <v>294</v>
      </c>
      <c r="C384" s="80">
        <f>C333+C365+C371+C381+C378</f>
        <v>22742600</v>
      </c>
      <c r="D384" s="80">
        <f>D333+D365+D371+D381+D378</f>
        <v>21666200</v>
      </c>
      <c r="E384" s="80">
        <f>E333+E365+E371+E381+E378</f>
        <v>0</v>
      </c>
      <c r="F384" s="30">
        <f t="shared" si="127"/>
        <v>95.267031913677414</v>
      </c>
      <c r="G384" s="25"/>
      <c r="H384" s="264"/>
    </row>
    <row r="385" spans="1:8" s="26" customFormat="1" x14ac:dyDescent="0.2">
      <c r="A385" s="62"/>
      <c r="B385" s="40"/>
      <c r="C385" s="63"/>
      <c r="D385" s="63"/>
      <c r="E385" s="63"/>
      <c r="F385" s="145"/>
      <c r="G385" s="25"/>
      <c r="H385" s="264"/>
    </row>
    <row r="386" spans="1:8" s="26" customFormat="1" x14ac:dyDescent="0.2">
      <c r="A386" s="39"/>
      <c r="B386" s="40"/>
      <c r="C386" s="46"/>
      <c r="D386" s="46"/>
      <c r="E386" s="46"/>
      <c r="F386" s="282"/>
      <c r="G386" s="25"/>
      <c r="H386" s="264"/>
    </row>
    <row r="387" spans="1:8" s="26" customFormat="1" x14ac:dyDescent="0.2">
      <c r="A387" s="44" t="s">
        <v>317</v>
      </c>
      <c r="B387" s="47"/>
      <c r="C387" s="46"/>
      <c r="D387" s="46"/>
      <c r="E387" s="46"/>
      <c r="F387" s="282"/>
      <c r="G387" s="25"/>
      <c r="H387" s="264"/>
    </row>
    <row r="388" spans="1:8" s="26" customFormat="1" x14ac:dyDescent="0.2">
      <c r="A388" s="44" t="s">
        <v>315</v>
      </c>
      <c r="B388" s="47"/>
      <c r="C388" s="46"/>
      <c r="D388" s="46"/>
      <c r="E388" s="46"/>
      <c r="F388" s="282"/>
      <c r="G388" s="25"/>
      <c r="H388" s="264"/>
    </row>
    <row r="389" spans="1:8" s="26" customFormat="1" x14ac:dyDescent="0.2">
      <c r="A389" s="44" t="s">
        <v>307</v>
      </c>
      <c r="B389" s="47"/>
      <c r="C389" s="46"/>
      <c r="D389" s="46"/>
      <c r="E389" s="46"/>
      <c r="F389" s="282"/>
      <c r="G389" s="25"/>
      <c r="H389" s="264"/>
    </row>
    <row r="390" spans="1:8" s="26" customFormat="1" x14ac:dyDescent="0.2">
      <c r="A390" s="44" t="s">
        <v>293</v>
      </c>
      <c r="B390" s="47"/>
      <c r="C390" s="46"/>
      <c r="D390" s="46"/>
      <c r="E390" s="46"/>
      <c r="F390" s="282"/>
      <c r="G390" s="25"/>
      <c r="H390" s="264"/>
    </row>
    <row r="391" spans="1:8" s="26" customFormat="1" x14ac:dyDescent="0.2">
      <c r="A391" s="44"/>
      <c r="B391" s="72"/>
      <c r="C391" s="63"/>
      <c r="D391" s="63"/>
      <c r="E391" s="63"/>
      <c r="F391" s="145"/>
      <c r="G391" s="25"/>
      <c r="H391" s="264"/>
    </row>
    <row r="392" spans="1:8" s="26" customFormat="1" x14ac:dyDescent="0.2">
      <c r="A392" s="42">
        <v>410000</v>
      </c>
      <c r="B392" s="43" t="s">
        <v>42</v>
      </c>
      <c r="C392" s="41">
        <f t="shared" ref="C392" si="139">C393+C396</f>
        <v>2383399.9999999991</v>
      </c>
      <c r="D392" s="41">
        <f t="shared" ref="D392" si="140">D393+D396</f>
        <v>2269000</v>
      </c>
      <c r="E392" s="41">
        <f>E393+E396</f>
        <v>0</v>
      </c>
      <c r="F392" s="283">
        <f t="shared" ref="F392:F413" si="141">D392/C392*100</f>
        <v>95.200134261978718</v>
      </c>
      <c r="G392" s="25"/>
      <c r="H392" s="264"/>
    </row>
    <row r="393" spans="1:8" s="26" customFormat="1" x14ac:dyDescent="0.2">
      <c r="A393" s="42">
        <v>411000</v>
      </c>
      <c r="B393" s="43" t="s">
        <v>43</v>
      </c>
      <c r="C393" s="41">
        <f t="shared" ref="C393" si="142">SUM(C394:C395)</f>
        <v>171300</v>
      </c>
      <c r="D393" s="41">
        <f t="shared" ref="D393" si="143">SUM(D394:D395)</f>
        <v>176000</v>
      </c>
      <c r="E393" s="41">
        <f>SUM(E394:E395)</f>
        <v>0</v>
      </c>
      <c r="F393" s="283">
        <f t="shared" si="141"/>
        <v>102.74372446001168</v>
      </c>
      <c r="G393" s="25"/>
      <c r="H393" s="264"/>
    </row>
    <row r="394" spans="1:8" s="26" customFormat="1" x14ac:dyDescent="0.2">
      <c r="A394" s="52">
        <v>411100</v>
      </c>
      <c r="B394" s="45" t="s">
        <v>44</v>
      </c>
      <c r="C394" s="54">
        <v>143000</v>
      </c>
      <c r="D394" s="46">
        <v>150000</v>
      </c>
      <c r="E394" s="54">
        <v>0</v>
      </c>
      <c r="F394" s="280">
        <f t="shared" si="141"/>
        <v>104.89510489510489</v>
      </c>
      <c r="G394" s="25"/>
      <c r="H394" s="264"/>
    </row>
    <row r="395" spans="1:8" s="26" customFormat="1" ht="40.5" x14ac:dyDescent="0.2">
      <c r="A395" s="52">
        <v>411200</v>
      </c>
      <c r="B395" s="45" t="s">
        <v>45</v>
      </c>
      <c r="C395" s="54">
        <v>28300</v>
      </c>
      <c r="D395" s="46">
        <v>26000</v>
      </c>
      <c r="E395" s="54">
        <v>0</v>
      </c>
      <c r="F395" s="280">
        <f t="shared" si="141"/>
        <v>91.872791519434628</v>
      </c>
      <c r="G395" s="25"/>
      <c r="H395" s="264"/>
    </row>
    <row r="396" spans="1:8" s="26" customFormat="1" x14ac:dyDescent="0.2">
      <c r="A396" s="42">
        <v>412000</v>
      </c>
      <c r="B396" s="47" t="s">
        <v>48</v>
      </c>
      <c r="C396" s="41">
        <f>SUM(C397:C407)</f>
        <v>2212099.9999999991</v>
      </c>
      <c r="D396" s="41">
        <f>SUM(D397:D407)</f>
        <v>2093000</v>
      </c>
      <c r="E396" s="41">
        <f>SUM(E397:E407)</f>
        <v>0</v>
      </c>
      <c r="F396" s="283">
        <f t="shared" si="141"/>
        <v>94.615975769630708</v>
      </c>
      <c r="G396" s="25"/>
      <c r="H396" s="264"/>
    </row>
    <row r="397" spans="1:8" s="26" customFormat="1" ht="40.5" x14ac:dyDescent="0.2">
      <c r="A397" s="52">
        <v>412200</v>
      </c>
      <c r="B397" s="45" t="s">
        <v>50</v>
      </c>
      <c r="C397" s="54">
        <v>27700</v>
      </c>
      <c r="D397" s="46">
        <v>28000</v>
      </c>
      <c r="E397" s="54">
        <v>0</v>
      </c>
      <c r="F397" s="280">
        <f t="shared" si="141"/>
        <v>101.08303249097472</v>
      </c>
      <c r="G397" s="25"/>
      <c r="H397" s="264"/>
    </row>
    <row r="398" spans="1:8" s="26" customFormat="1" x14ac:dyDescent="0.2">
      <c r="A398" s="52">
        <v>412300</v>
      </c>
      <c r="B398" s="45" t="s">
        <v>51</v>
      </c>
      <c r="C398" s="54">
        <v>6600</v>
      </c>
      <c r="D398" s="46">
        <v>6600</v>
      </c>
      <c r="E398" s="54">
        <v>0</v>
      </c>
      <c r="F398" s="280">
        <f t="shared" si="141"/>
        <v>100</v>
      </c>
      <c r="G398" s="25"/>
      <c r="H398" s="264"/>
    </row>
    <row r="399" spans="1:8" s="26" customFormat="1" x14ac:dyDescent="0.2">
      <c r="A399" s="52">
        <v>412500</v>
      </c>
      <c r="B399" s="45" t="s">
        <v>55</v>
      </c>
      <c r="C399" s="54">
        <v>599999.99999999953</v>
      </c>
      <c r="D399" s="46">
        <v>557000</v>
      </c>
      <c r="E399" s="54">
        <v>0</v>
      </c>
      <c r="F399" s="280">
        <f t="shared" si="141"/>
        <v>92.8333333333334</v>
      </c>
      <c r="G399" s="25"/>
      <c r="H399" s="264"/>
    </row>
    <row r="400" spans="1:8" s="26" customFormat="1" x14ac:dyDescent="0.2">
      <c r="A400" s="52">
        <v>412600</v>
      </c>
      <c r="B400" s="45" t="s">
        <v>56</v>
      </c>
      <c r="C400" s="54">
        <v>550000.00000000012</v>
      </c>
      <c r="D400" s="46">
        <v>550000</v>
      </c>
      <c r="E400" s="54">
        <v>0</v>
      </c>
      <c r="F400" s="280">
        <f t="shared" si="141"/>
        <v>99.999999999999972</v>
      </c>
      <c r="G400" s="25"/>
      <c r="H400" s="264"/>
    </row>
    <row r="401" spans="1:8" s="26" customFormat="1" x14ac:dyDescent="0.2">
      <c r="A401" s="52">
        <v>412700</v>
      </c>
      <c r="B401" s="45" t="s">
        <v>58</v>
      </c>
      <c r="C401" s="54">
        <v>110000</v>
      </c>
      <c r="D401" s="46">
        <v>100000</v>
      </c>
      <c r="E401" s="54">
        <v>0</v>
      </c>
      <c r="F401" s="280">
        <f t="shared" si="141"/>
        <v>90.909090909090907</v>
      </c>
      <c r="G401" s="25"/>
      <c r="H401" s="264"/>
    </row>
    <row r="402" spans="1:8" s="26" customFormat="1" x14ac:dyDescent="0.2">
      <c r="A402" s="52">
        <v>412900</v>
      </c>
      <c r="B402" s="49" t="s">
        <v>72</v>
      </c>
      <c r="C402" s="54">
        <v>39999.999999999971</v>
      </c>
      <c r="D402" s="46">
        <v>39999.999999999971</v>
      </c>
      <c r="E402" s="54">
        <v>0</v>
      </c>
      <c r="F402" s="280">
        <f t="shared" si="141"/>
        <v>100</v>
      </c>
      <c r="G402" s="25"/>
      <c r="H402" s="264"/>
    </row>
    <row r="403" spans="1:8" s="26" customFormat="1" x14ac:dyDescent="0.2">
      <c r="A403" s="52">
        <v>412900</v>
      </c>
      <c r="B403" s="49" t="s">
        <v>73</v>
      </c>
      <c r="C403" s="54">
        <v>455000</v>
      </c>
      <c r="D403" s="46">
        <v>400000</v>
      </c>
      <c r="E403" s="54">
        <v>0</v>
      </c>
      <c r="F403" s="280">
        <f t="shared" si="141"/>
        <v>87.912087912087912</v>
      </c>
      <c r="G403" s="25"/>
      <c r="H403" s="264"/>
    </row>
    <row r="404" spans="1:8" s="26" customFormat="1" x14ac:dyDescent="0.2">
      <c r="A404" s="52">
        <v>412900</v>
      </c>
      <c r="B404" s="49" t="s">
        <v>74</v>
      </c>
      <c r="C404" s="54">
        <v>14999.999999999967</v>
      </c>
      <c r="D404" s="46">
        <v>6000</v>
      </c>
      <c r="E404" s="54">
        <v>0</v>
      </c>
      <c r="F404" s="280">
        <f t="shared" si="141"/>
        <v>40.000000000000085</v>
      </c>
      <c r="G404" s="25"/>
      <c r="H404" s="264"/>
    </row>
    <row r="405" spans="1:8" s="26" customFormat="1" x14ac:dyDescent="0.2">
      <c r="A405" s="52">
        <v>412900</v>
      </c>
      <c r="B405" s="49" t="s">
        <v>75</v>
      </c>
      <c r="C405" s="54">
        <v>401499.99999999965</v>
      </c>
      <c r="D405" s="46">
        <v>400000</v>
      </c>
      <c r="E405" s="54">
        <v>0</v>
      </c>
      <c r="F405" s="280">
        <f t="shared" si="141"/>
        <v>99.626400996264096</v>
      </c>
      <c r="G405" s="25"/>
      <c r="H405" s="264"/>
    </row>
    <row r="406" spans="1:8" s="26" customFormat="1" x14ac:dyDescent="0.2">
      <c r="A406" s="52">
        <v>412900</v>
      </c>
      <c r="B406" s="49" t="s">
        <v>76</v>
      </c>
      <c r="C406" s="54">
        <v>300</v>
      </c>
      <c r="D406" s="46">
        <v>400</v>
      </c>
      <c r="E406" s="54">
        <v>0</v>
      </c>
      <c r="F406" s="280">
        <f t="shared" si="141"/>
        <v>133.33333333333331</v>
      </c>
      <c r="G406" s="25"/>
      <c r="H406" s="264"/>
    </row>
    <row r="407" spans="1:8" s="26" customFormat="1" x14ac:dyDescent="0.2">
      <c r="A407" s="52">
        <v>412900</v>
      </c>
      <c r="B407" s="45" t="s">
        <v>78</v>
      </c>
      <c r="C407" s="54">
        <v>6000.0000000000045</v>
      </c>
      <c r="D407" s="46">
        <v>5000</v>
      </c>
      <c r="E407" s="54">
        <v>0</v>
      </c>
      <c r="F407" s="280">
        <f t="shared" si="141"/>
        <v>83.333333333333272</v>
      </c>
      <c r="G407" s="25"/>
      <c r="H407" s="264"/>
    </row>
    <row r="408" spans="1:8" s="26" customFormat="1" x14ac:dyDescent="0.2">
      <c r="A408" s="42">
        <v>510000</v>
      </c>
      <c r="B408" s="47" t="s">
        <v>245</v>
      </c>
      <c r="C408" s="41">
        <f>C409+C411</f>
        <v>19100</v>
      </c>
      <c r="D408" s="41">
        <f>D409+D411</f>
        <v>12500</v>
      </c>
      <c r="E408" s="41">
        <f>E409+E411</f>
        <v>0</v>
      </c>
      <c r="F408" s="283">
        <f t="shared" si="141"/>
        <v>65.445026178010465</v>
      </c>
      <c r="G408" s="25"/>
      <c r="H408" s="264"/>
    </row>
    <row r="409" spans="1:8" s="26" customFormat="1" x14ac:dyDescent="0.2">
      <c r="A409" s="42">
        <v>511000</v>
      </c>
      <c r="B409" s="47" t="s">
        <v>246</v>
      </c>
      <c r="C409" s="41">
        <f>SUM(C410:C410)</f>
        <v>8600</v>
      </c>
      <c r="D409" s="41">
        <f>SUM(D410:D410)</f>
        <v>5000</v>
      </c>
      <c r="E409" s="41">
        <f>SUM(E410:E410)</f>
        <v>0</v>
      </c>
      <c r="F409" s="283">
        <f t="shared" si="141"/>
        <v>58.139534883720934</v>
      </c>
      <c r="G409" s="25"/>
      <c r="H409" s="264"/>
    </row>
    <row r="410" spans="1:8" s="26" customFormat="1" x14ac:dyDescent="0.2">
      <c r="A410" s="52">
        <v>511300</v>
      </c>
      <c r="B410" s="45" t="s">
        <v>249</v>
      </c>
      <c r="C410" s="54">
        <v>8600</v>
      </c>
      <c r="D410" s="46">
        <v>5000</v>
      </c>
      <c r="E410" s="54">
        <v>0</v>
      </c>
      <c r="F410" s="280">
        <f t="shared" si="141"/>
        <v>58.139534883720934</v>
      </c>
      <c r="G410" s="25"/>
      <c r="H410" s="264"/>
    </row>
    <row r="411" spans="1:8" s="51" customFormat="1" x14ac:dyDescent="0.2">
      <c r="A411" s="42">
        <v>516000</v>
      </c>
      <c r="B411" s="47" t="s">
        <v>257</v>
      </c>
      <c r="C411" s="74">
        <f t="shared" ref="C411" si="144">C412</f>
        <v>10500</v>
      </c>
      <c r="D411" s="74">
        <f t="shared" ref="D411" si="145">D412</f>
        <v>7500</v>
      </c>
      <c r="E411" s="74">
        <f t="shared" ref="E411" si="146">E412</f>
        <v>0</v>
      </c>
      <c r="F411" s="283">
        <f t="shared" si="141"/>
        <v>71.428571428571431</v>
      </c>
      <c r="G411" s="266"/>
      <c r="H411" s="264"/>
    </row>
    <row r="412" spans="1:8" s="26" customFormat="1" x14ac:dyDescent="0.2">
      <c r="A412" s="52">
        <v>516100</v>
      </c>
      <c r="B412" s="45" t="s">
        <v>257</v>
      </c>
      <c r="C412" s="54">
        <v>10500</v>
      </c>
      <c r="D412" s="46">
        <v>7500</v>
      </c>
      <c r="E412" s="54">
        <v>0</v>
      </c>
      <c r="F412" s="280">
        <f t="shared" si="141"/>
        <v>71.428571428571431</v>
      </c>
      <c r="G412" s="25"/>
      <c r="H412" s="264"/>
    </row>
    <row r="413" spans="1:8" s="26" customFormat="1" x14ac:dyDescent="0.2">
      <c r="A413" s="82"/>
      <c r="B413" s="76" t="s">
        <v>294</v>
      </c>
      <c r="C413" s="80">
        <f>C392+C408+0</f>
        <v>2402499.9999999991</v>
      </c>
      <c r="D413" s="80">
        <f>D392+D408+0</f>
        <v>2281500</v>
      </c>
      <c r="E413" s="80">
        <f>E392+E408+0</f>
        <v>0</v>
      </c>
      <c r="F413" s="30">
        <f t="shared" si="141"/>
        <v>94.963579604578598</v>
      </c>
      <c r="G413" s="25"/>
      <c r="H413" s="264"/>
    </row>
    <row r="414" spans="1:8" s="26" customFormat="1" x14ac:dyDescent="0.2">
      <c r="A414" s="62"/>
      <c r="B414" s="40"/>
      <c r="C414" s="63"/>
      <c r="D414" s="63"/>
      <c r="E414" s="63"/>
      <c r="F414" s="145"/>
      <c r="G414" s="25"/>
      <c r="H414" s="264"/>
    </row>
    <row r="415" spans="1:8" s="26" customFormat="1" x14ac:dyDescent="0.2">
      <c r="A415" s="39"/>
      <c r="B415" s="40"/>
      <c r="C415" s="46"/>
      <c r="D415" s="46"/>
      <c r="E415" s="46"/>
      <c r="F415" s="282"/>
      <c r="G415" s="25"/>
      <c r="H415" s="264"/>
    </row>
    <row r="416" spans="1:8" s="26" customFormat="1" x14ac:dyDescent="0.2">
      <c r="A416" s="44" t="s">
        <v>318</v>
      </c>
      <c r="B416" s="47"/>
      <c r="C416" s="46"/>
      <c r="D416" s="46"/>
      <c r="E416" s="46"/>
      <c r="F416" s="282"/>
      <c r="G416" s="25"/>
      <c r="H416" s="264"/>
    </row>
    <row r="417" spans="1:8" s="26" customFormat="1" x14ac:dyDescent="0.2">
      <c r="A417" s="44" t="s">
        <v>315</v>
      </c>
      <c r="B417" s="47"/>
      <c r="C417" s="46"/>
      <c r="D417" s="46"/>
      <c r="E417" s="46"/>
      <c r="F417" s="282"/>
      <c r="G417" s="25"/>
      <c r="H417" s="264"/>
    </row>
    <row r="418" spans="1:8" s="26" customFormat="1" x14ac:dyDescent="0.2">
      <c r="A418" s="44" t="s">
        <v>319</v>
      </c>
      <c r="B418" s="47"/>
      <c r="C418" s="46"/>
      <c r="D418" s="46"/>
      <c r="E418" s="46"/>
      <c r="F418" s="282"/>
      <c r="G418" s="25"/>
      <c r="H418" s="264"/>
    </row>
    <row r="419" spans="1:8" s="26" customFormat="1" x14ac:dyDescent="0.2">
      <c r="A419" s="44" t="s">
        <v>293</v>
      </c>
      <c r="B419" s="47"/>
      <c r="C419" s="46"/>
      <c r="D419" s="46"/>
      <c r="E419" s="46"/>
      <c r="F419" s="282"/>
      <c r="G419" s="25"/>
      <c r="H419" s="264"/>
    </row>
    <row r="420" spans="1:8" s="26" customFormat="1" x14ac:dyDescent="0.2">
      <c r="A420" s="44"/>
      <c r="B420" s="72"/>
      <c r="C420" s="63"/>
      <c r="D420" s="63"/>
      <c r="E420" s="63"/>
      <c r="F420" s="145"/>
      <c r="G420" s="25"/>
      <c r="H420" s="264"/>
    </row>
    <row r="421" spans="1:8" s="26" customFormat="1" x14ac:dyDescent="0.2">
      <c r="A421" s="42">
        <v>410000</v>
      </c>
      <c r="B421" s="43" t="s">
        <v>42</v>
      </c>
      <c r="C421" s="41">
        <f>C422+C427+0</f>
        <v>27264100</v>
      </c>
      <c r="D421" s="41">
        <f>D422+D427+0</f>
        <v>27409900</v>
      </c>
      <c r="E421" s="41">
        <f>E422+E427+0</f>
        <v>0</v>
      </c>
      <c r="F421" s="283">
        <f t="shared" ref="F421:F432" si="147">D421/C421*100</f>
        <v>100.53476916531264</v>
      </c>
      <c r="G421" s="25"/>
      <c r="H421" s="264"/>
    </row>
    <row r="422" spans="1:8" s="26" customFormat="1" x14ac:dyDescent="0.2">
      <c r="A422" s="42">
        <v>411000</v>
      </c>
      <c r="B422" s="43" t="s">
        <v>43</v>
      </c>
      <c r="C422" s="41">
        <f t="shared" ref="C422" si="148">SUM(C423:C426)</f>
        <v>27209100</v>
      </c>
      <c r="D422" s="41">
        <f t="shared" ref="D422" si="149">SUM(D423:D426)</f>
        <v>27359900</v>
      </c>
      <c r="E422" s="41">
        <f>SUM(E423:E426)</f>
        <v>0</v>
      </c>
      <c r="F422" s="283">
        <f t="shared" si="147"/>
        <v>100.55422634339246</v>
      </c>
      <c r="G422" s="25"/>
      <c r="H422" s="264"/>
    </row>
    <row r="423" spans="1:8" s="26" customFormat="1" x14ac:dyDescent="0.2">
      <c r="A423" s="52">
        <v>411100</v>
      </c>
      <c r="B423" s="45" t="s">
        <v>44</v>
      </c>
      <c r="C423" s="54">
        <v>25404100</v>
      </c>
      <c r="D423" s="46">
        <v>25550000</v>
      </c>
      <c r="E423" s="54">
        <v>0</v>
      </c>
      <c r="F423" s="280">
        <f t="shared" si="147"/>
        <v>100.57431674414761</v>
      </c>
      <c r="G423" s="25"/>
      <c r="H423" s="264"/>
    </row>
    <row r="424" spans="1:8" s="26" customFormat="1" ht="40.5" x14ac:dyDescent="0.2">
      <c r="A424" s="52">
        <v>411200</v>
      </c>
      <c r="B424" s="45" t="s">
        <v>45</v>
      </c>
      <c r="C424" s="54">
        <v>630000</v>
      </c>
      <c r="D424" s="46">
        <v>630000</v>
      </c>
      <c r="E424" s="54">
        <v>0</v>
      </c>
      <c r="F424" s="280">
        <f t="shared" si="147"/>
        <v>100</v>
      </c>
      <c r="G424" s="25"/>
      <c r="H424" s="264"/>
    </row>
    <row r="425" spans="1:8" s="26" customFormat="1" ht="40.5" x14ac:dyDescent="0.2">
      <c r="A425" s="52">
        <v>411300</v>
      </c>
      <c r="B425" s="45" t="s">
        <v>46</v>
      </c>
      <c r="C425" s="54">
        <v>780000</v>
      </c>
      <c r="D425" s="46">
        <v>779900</v>
      </c>
      <c r="E425" s="54">
        <v>0</v>
      </c>
      <c r="F425" s="280">
        <f t="shared" si="147"/>
        <v>99.987179487179489</v>
      </c>
      <c r="G425" s="25"/>
      <c r="H425" s="264"/>
    </row>
    <row r="426" spans="1:8" s="26" customFormat="1" x14ac:dyDescent="0.2">
      <c r="A426" s="52">
        <v>411400</v>
      </c>
      <c r="B426" s="45" t="s">
        <v>47</v>
      </c>
      <c r="C426" s="54">
        <v>395000</v>
      </c>
      <c r="D426" s="46">
        <v>400000</v>
      </c>
      <c r="E426" s="54">
        <v>0</v>
      </c>
      <c r="F426" s="280">
        <f t="shared" si="147"/>
        <v>101.26582278481013</v>
      </c>
      <c r="G426" s="25"/>
      <c r="H426" s="264"/>
    </row>
    <row r="427" spans="1:8" s="26" customFormat="1" x14ac:dyDescent="0.2">
      <c r="A427" s="42">
        <v>412000</v>
      </c>
      <c r="B427" s="47" t="s">
        <v>48</v>
      </c>
      <c r="C427" s="41">
        <f>SUM(C428:C428)</f>
        <v>55000</v>
      </c>
      <c r="D427" s="41">
        <f>SUM(D428:D428)</f>
        <v>50000</v>
      </c>
      <c r="E427" s="41">
        <f>SUM(E428:E428)</f>
        <v>0</v>
      </c>
      <c r="F427" s="283">
        <f t="shared" si="147"/>
        <v>90.909090909090907</v>
      </c>
      <c r="G427" s="25"/>
      <c r="H427" s="264"/>
    </row>
    <row r="428" spans="1:8" s="26" customFormat="1" x14ac:dyDescent="0.2">
      <c r="A428" s="52">
        <v>412900</v>
      </c>
      <c r="B428" s="49" t="s">
        <v>76</v>
      </c>
      <c r="C428" s="54">
        <v>55000</v>
      </c>
      <c r="D428" s="46">
        <v>50000</v>
      </c>
      <c r="E428" s="54">
        <v>0</v>
      </c>
      <c r="F428" s="280">
        <f t="shared" si="147"/>
        <v>90.909090909090907</v>
      </c>
      <c r="G428" s="25"/>
      <c r="H428" s="264"/>
    </row>
    <row r="429" spans="1:8" s="51" customFormat="1" x14ac:dyDescent="0.2">
      <c r="A429" s="42">
        <v>630000</v>
      </c>
      <c r="B429" s="47" t="s">
        <v>277</v>
      </c>
      <c r="C429" s="41">
        <f>C430+0</f>
        <v>900000</v>
      </c>
      <c r="D429" s="41">
        <f>D430+0</f>
        <v>749900</v>
      </c>
      <c r="E429" s="41">
        <f>E430+0</f>
        <v>0</v>
      </c>
      <c r="F429" s="283">
        <f t="shared" si="147"/>
        <v>83.322222222222223</v>
      </c>
      <c r="G429" s="266"/>
      <c r="H429" s="264"/>
    </row>
    <row r="430" spans="1:8" s="51" customFormat="1" x14ac:dyDescent="0.2">
      <c r="A430" s="42">
        <v>638000</v>
      </c>
      <c r="B430" s="47" t="s">
        <v>284</v>
      </c>
      <c r="C430" s="41">
        <f t="shared" ref="C430" si="150">C431</f>
        <v>900000</v>
      </c>
      <c r="D430" s="41">
        <f t="shared" ref="D430" si="151">D431</f>
        <v>749900</v>
      </c>
      <c r="E430" s="41">
        <f t="shared" ref="E430" si="152">E431</f>
        <v>0</v>
      </c>
      <c r="F430" s="283">
        <f t="shared" si="147"/>
        <v>83.322222222222223</v>
      </c>
      <c r="G430" s="266"/>
      <c r="H430" s="264"/>
    </row>
    <row r="431" spans="1:8" s="26" customFormat="1" x14ac:dyDescent="0.2">
      <c r="A431" s="52">
        <v>638100</v>
      </c>
      <c r="B431" s="45" t="s">
        <v>285</v>
      </c>
      <c r="C431" s="54">
        <v>900000</v>
      </c>
      <c r="D431" s="46">
        <v>749900</v>
      </c>
      <c r="E431" s="54">
        <v>0</v>
      </c>
      <c r="F431" s="280">
        <f t="shared" si="147"/>
        <v>83.322222222222223</v>
      </c>
      <c r="G431" s="25"/>
      <c r="H431" s="264"/>
    </row>
    <row r="432" spans="1:8" s="26" customFormat="1" x14ac:dyDescent="0.2">
      <c r="A432" s="82"/>
      <c r="B432" s="76" t="s">
        <v>294</v>
      </c>
      <c r="C432" s="80">
        <f>C421+0+C429</f>
        <v>28164100</v>
      </c>
      <c r="D432" s="80">
        <f>D421+0+D429</f>
        <v>28159800</v>
      </c>
      <c r="E432" s="80">
        <f>E421+0+E429</f>
        <v>0</v>
      </c>
      <c r="F432" s="30">
        <f t="shared" si="147"/>
        <v>99.984732336556121</v>
      </c>
      <c r="G432" s="25"/>
      <c r="H432" s="264"/>
    </row>
    <row r="433" spans="1:8" s="26" customFormat="1" x14ac:dyDescent="0.2">
      <c r="A433" s="62"/>
      <c r="B433" s="40"/>
      <c r="C433" s="63"/>
      <c r="D433" s="63"/>
      <c r="E433" s="63"/>
      <c r="F433" s="145"/>
      <c r="G433" s="25"/>
      <c r="H433" s="264"/>
    </row>
    <row r="434" spans="1:8" s="26" customFormat="1" x14ac:dyDescent="0.2">
      <c r="A434" s="39"/>
      <c r="B434" s="40"/>
      <c r="C434" s="46"/>
      <c r="D434" s="46"/>
      <c r="E434" s="46"/>
      <c r="F434" s="282"/>
      <c r="G434" s="25"/>
      <c r="H434" s="264"/>
    </row>
    <row r="435" spans="1:8" s="26" customFormat="1" x14ac:dyDescent="0.2">
      <c r="A435" s="44" t="s">
        <v>320</v>
      </c>
      <c r="B435" s="47"/>
      <c r="C435" s="46"/>
      <c r="D435" s="46"/>
      <c r="E435" s="46"/>
      <c r="F435" s="282"/>
      <c r="G435" s="25"/>
      <c r="H435" s="264"/>
    </row>
    <row r="436" spans="1:8" s="26" customFormat="1" x14ac:dyDescent="0.2">
      <c r="A436" s="44" t="s">
        <v>315</v>
      </c>
      <c r="B436" s="47"/>
      <c r="C436" s="46"/>
      <c r="D436" s="46"/>
      <c r="E436" s="46"/>
      <c r="F436" s="282"/>
      <c r="G436" s="25"/>
      <c r="H436" s="264"/>
    </row>
    <row r="437" spans="1:8" s="26" customFormat="1" x14ac:dyDescent="0.2">
      <c r="A437" s="44" t="s">
        <v>321</v>
      </c>
      <c r="B437" s="47"/>
      <c r="C437" s="46"/>
      <c r="D437" s="46"/>
      <c r="E437" s="46"/>
      <c r="F437" s="282"/>
      <c r="G437" s="25"/>
      <c r="H437" s="264"/>
    </row>
    <row r="438" spans="1:8" s="26" customFormat="1" x14ac:dyDescent="0.2">
      <c r="A438" s="44" t="s">
        <v>293</v>
      </c>
      <c r="B438" s="47"/>
      <c r="C438" s="46"/>
      <c r="D438" s="46"/>
      <c r="E438" s="46"/>
      <c r="F438" s="282"/>
      <c r="G438" s="25"/>
      <c r="H438" s="264"/>
    </row>
    <row r="439" spans="1:8" s="26" customFormat="1" x14ac:dyDescent="0.2">
      <c r="A439" s="44"/>
      <c r="B439" s="72"/>
      <c r="C439" s="63"/>
      <c r="D439" s="63"/>
      <c r="E439" s="63"/>
      <c r="F439" s="145"/>
      <c r="G439" s="25"/>
      <c r="H439" s="264"/>
    </row>
    <row r="440" spans="1:8" s="26" customFormat="1" x14ac:dyDescent="0.2">
      <c r="A440" s="42">
        <v>410000</v>
      </c>
      <c r="B440" s="43" t="s">
        <v>42</v>
      </c>
      <c r="C440" s="41">
        <f>C441+C446+C458</f>
        <v>951500</v>
      </c>
      <c r="D440" s="41">
        <f>D441+D446+D458</f>
        <v>1002900</v>
      </c>
      <c r="E440" s="41">
        <f>E441+E446+E458</f>
        <v>0</v>
      </c>
      <c r="F440" s="283">
        <f t="shared" ref="F440:F456" si="153">D440/C440*100</f>
        <v>105.40199684708355</v>
      </c>
      <c r="G440" s="25"/>
      <c r="H440" s="264"/>
    </row>
    <row r="441" spans="1:8" s="26" customFormat="1" x14ac:dyDescent="0.2">
      <c r="A441" s="42">
        <v>411000</v>
      </c>
      <c r="B441" s="43" t="s">
        <v>43</v>
      </c>
      <c r="C441" s="41">
        <f t="shared" ref="C441" si="154">SUM(C442:C445)</f>
        <v>924700</v>
      </c>
      <c r="D441" s="41">
        <f t="shared" ref="D441" si="155">SUM(D442:D445)</f>
        <v>979700</v>
      </c>
      <c r="E441" s="41">
        <f>SUM(E442:E445)</f>
        <v>0</v>
      </c>
      <c r="F441" s="283">
        <f t="shared" si="153"/>
        <v>105.94787498648211</v>
      </c>
      <c r="G441" s="25"/>
      <c r="H441" s="264"/>
    </row>
    <row r="442" spans="1:8" s="26" customFormat="1" x14ac:dyDescent="0.2">
      <c r="A442" s="52">
        <v>411100</v>
      </c>
      <c r="B442" s="45" t="s">
        <v>44</v>
      </c>
      <c r="C442" s="54">
        <v>885200</v>
      </c>
      <c r="D442" s="46">
        <v>951500</v>
      </c>
      <c r="E442" s="54">
        <v>0</v>
      </c>
      <c r="F442" s="280">
        <f t="shared" si="153"/>
        <v>107.4898328061455</v>
      </c>
      <c r="G442" s="25"/>
      <c r="H442" s="264"/>
    </row>
    <row r="443" spans="1:8" s="26" customFormat="1" ht="40.5" x14ac:dyDescent="0.2">
      <c r="A443" s="52">
        <v>411200</v>
      </c>
      <c r="B443" s="45" t="s">
        <v>45</v>
      </c>
      <c r="C443" s="54">
        <v>12500</v>
      </c>
      <c r="D443" s="46">
        <v>12500</v>
      </c>
      <c r="E443" s="54">
        <v>0</v>
      </c>
      <c r="F443" s="280">
        <f t="shared" si="153"/>
        <v>100</v>
      </c>
      <c r="G443" s="25"/>
      <c r="H443" s="264"/>
    </row>
    <row r="444" spans="1:8" s="26" customFormat="1" ht="40.5" x14ac:dyDescent="0.2">
      <c r="A444" s="52">
        <v>411300</v>
      </c>
      <c r="B444" s="45" t="s">
        <v>46</v>
      </c>
      <c r="C444" s="54">
        <v>24999.999999999964</v>
      </c>
      <c r="D444" s="46">
        <v>12700</v>
      </c>
      <c r="E444" s="54">
        <v>0</v>
      </c>
      <c r="F444" s="280">
        <f t="shared" si="153"/>
        <v>50.800000000000075</v>
      </c>
      <c r="G444" s="25"/>
      <c r="H444" s="264"/>
    </row>
    <row r="445" spans="1:8" s="26" customFormat="1" x14ac:dyDescent="0.2">
      <c r="A445" s="52">
        <v>411400</v>
      </c>
      <c r="B445" s="45" t="s">
        <v>47</v>
      </c>
      <c r="C445" s="54">
        <v>1999.9999999999991</v>
      </c>
      <c r="D445" s="46">
        <v>3000</v>
      </c>
      <c r="E445" s="54">
        <v>0</v>
      </c>
      <c r="F445" s="280">
        <f t="shared" si="153"/>
        <v>150.00000000000006</v>
      </c>
      <c r="G445" s="25"/>
      <c r="H445" s="264"/>
    </row>
    <row r="446" spans="1:8" s="51" customFormat="1" x14ac:dyDescent="0.2">
      <c r="A446" s="42">
        <v>412000</v>
      </c>
      <c r="B446" s="47" t="s">
        <v>48</v>
      </c>
      <c r="C446" s="41">
        <f>SUM(C447:C457)</f>
        <v>26200</v>
      </c>
      <c r="D446" s="41">
        <f>SUM(D447:D457)</f>
        <v>22400</v>
      </c>
      <c r="E446" s="41">
        <f>SUM(E447:E457)</f>
        <v>0</v>
      </c>
      <c r="F446" s="283">
        <f t="shared" si="153"/>
        <v>85.496183206106863</v>
      </c>
      <c r="G446" s="266"/>
      <c r="H446" s="264"/>
    </row>
    <row r="447" spans="1:8" s="26" customFormat="1" x14ac:dyDescent="0.2">
      <c r="A447" s="52">
        <v>412100</v>
      </c>
      <c r="B447" s="45" t="s">
        <v>49</v>
      </c>
      <c r="C447" s="54">
        <v>2000</v>
      </c>
      <c r="D447" s="46">
        <v>2000</v>
      </c>
      <c r="E447" s="54">
        <v>0</v>
      </c>
      <c r="F447" s="280">
        <f t="shared" si="153"/>
        <v>100</v>
      </c>
      <c r="G447" s="25"/>
      <c r="H447" s="264"/>
    </row>
    <row r="448" spans="1:8" s="26" customFormat="1" ht="40.5" x14ac:dyDescent="0.2">
      <c r="A448" s="52">
        <v>412200</v>
      </c>
      <c r="B448" s="45" t="s">
        <v>50</v>
      </c>
      <c r="C448" s="54">
        <v>1300</v>
      </c>
      <c r="D448" s="46">
        <v>1300</v>
      </c>
      <c r="E448" s="54">
        <v>0</v>
      </c>
      <c r="F448" s="280">
        <f t="shared" si="153"/>
        <v>100</v>
      </c>
      <c r="G448" s="25"/>
      <c r="H448" s="264"/>
    </row>
    <row r="449" spans="1:8" s="26" customFormat="1" x14ac:dyDescent="0.2">
      <c r="A449" s="52">
        <v>412300</v>
      </c>
      <c r="B449" s="45" t="s">
        <v>51</v>
      </c>
      <c r="C449" s="54">
        <v>4000</v>
      </c>
      <c r="D449" s="46">
        <v>3500</v>
      </c>
      <c r="E449" s="54">
        <v>0</v>
      </c>
      <c r="F449" s="280">
        <f t="shared" si="153"/>
        <v>87.5</v>
      </c>
      <c r="G449" s="25"/>
      <c r="H449" s="264"/>
    </row>
    <row r="450" spans="1:8" s="26" customFormat="1" x14ac:dyDescent="0.2">
      <c r="A450" s="52">
        <v>412500</v>
      </c>
      <c r="B450" s="45" t="s">
        <v>55</v>
      </c>
      <c r="C450" s="54">
        <v>1900</v>
      </c>
      <c r="D450" s="46">
        <v>1700</v>
      </c>
      <c r="E450" s="54">
        <v>0</v>
      </c>
      <c r="F450" s="280">
        <f t="shared" si="153"/>
        <v>89.473684210526315</v>
      </c>
      <c r="G450" s="25"/>
      <c r="H450" s="264"/>
    </row>
    <row r="451" spans="1:8" s="26" customFormat="1" x14ac:dyDescent="0.2">
      <c r="A451" s="52">
        <v>412600</v>
      </c>
      <c r="B451" s="45" t="s">
        <v>56</v>
      </c>
      <c r="C451" s="54">
        <v>2800</v>
      </c>
      <c r="D451" s="46">
        <v>2800</v>
      </c>
      <c r="E451" s="54">
        <v>0</v>
      </c>
      <c r="F451" s="280">
        <f t="shared" si="153"/>
        <v>100</v>
      </c>
      <c r="G451" s="25"/>
      <c r="H451" s="264"/>
    </row>
    <row r="452" spans="1:8" s="26" customFormat="1" x14ac:dyDescent="0.2">
      <c r="A452" s="52">
        <v>412700</v>
      </c>
      <c r="B452" s="45" t="s">
        <v>58</v>
      </c>
      <c r="C452" s="54">
        <v>11000</v>
      </c>
      <c r="D452" s="46">
        <v>7000</v>
      </c>
      <c r="E452" s="54">
        <v>0</v>
      </c>
      <c r="F452" s="280">
        <f t="shared" si="153"/>
        <v>63.636363636363633</v>
      </c>
      <c r="G452" s="25"/>
      <c r="H452" s="264"/>
    </row>
    <row r="453" spans="1:8" s="26" customFormat="1" x14ac:dyDescent="0.2">
      <c r="A453" s="52">
        <v>412900</v>
      </c>
      <c r="B453" s="45" t="s">
        <v>72</v>
      </c>
      <c r="C453" s="54">
        <v>300</v>
      </c>
      <c r="D453" s="46">
        <v>500</v>
      </c>
      <c r="E453" s="54">
        <v>0</v>
      </c>
      <c r="F453" s="280">
        <f t="shared" si="153"/>
        <v>166.66666666666669</v>
      </c>
      <c r="G453" s="25"/>
      <c r="H453" s="264"/>
    </row>
    <row r="454" spans="1:8" s="26" customFormat="1" x14ac:dyDescent="0.2">
      <c r="A454" s="52">
        <v>412900</v>
      </c>
      <c r="B454" s="45" t="s">
        <v>74</v>
      </c>
      <c r="C454" s="54">
        <v>600</v>
      </c>
      <c r="D454" s="46">
        <v>600</v>
      </c>
      <c r="E454" s="54">
        <v>0</v>
      </c>
      <c r="F454" s="280">
        <f t="shared" si="153"/>
        <v>100</v>
      </c>
      <c r="G454" s="25"/>
      <c r="H454" s="264"/>
    </row>
    <row r="455" spans="1:8" s="26" customFormat="1" x14ac:dyDescent="0.2">
      <c r="A455" s="298">
        <v>412900</v>
      </c>
      <c r="B455" s="49" t="s">
        <v>75</v>
      </c>
      <c r="C455" s="54">
        <v>300</v>
      </c>
      <c r="D455" s="46">
        <v>0</v>
      </c>
      <c r="E455" s="54">
        <v>0</v>
      </c>
      <c r="F455" s="280">
        <f t="shared" si="153"/>
        <v>0</v>
      </c>
      <c r="G455" s="25"/>
      <c r="H455" s="264"/>
    </row>
    <row r="456" spans="1:8" s="26" customFormat="1" x14ac:dyDescent="0.2">
      <c r="A456" s="298">
        <v>412900</v>
      </c>
      <c r="B456" s="84" t="s">
        <v>76</v>
      </c>
      <c r="C456" s="54">
        <v>2000.0000000000005</v>
      </c>
      <c r="D456" s="46">
        <v>2000.0000000000005</v>
      </c>
      <c r="E456" s="54">
        <v>0</v>
      </c>
      <c r="F456" s="280">
        <f t="shared" si="153"/>
        <v>100</v>
      </c>
      <c r="G456" s="25"/>
      <c r="H456" s="264"/>
    </row>
    <row r="457" spans="1:8" s="26" customFormat="1" x14ac:dyDescent="0.2">
      <c r="A457" s="298">
        <v>412900</v>
      </c>
      <c r="B457" s="84" t="s">
        <v>829</v>
      </c>
      <c r="C457" s="54">
        <v>0</v>
      </c>
      <c r="D457" s="46">
        <v>1000</v>
      </c>
      <c r="E457" s="54">
        <v>0</v>
      </c>
      <c r="F457" s="280">
        <v>0</v>
      </c>
      <c r="G457" s="25"/>
      <c r="H457" s="264"/>
    </row>
    <row r="458" spans="1:8" s="51" customFormat="1" ht="40.5" x14ac:dyDescent="0.2">
      <c r="A458" s="42">
        <v>418000</v>
      </c>
      <c r="B458" s="47" t="s">
        <v>198</v>
      </c>
      <c r="C458" s="41">
        <f t="shared" ref="C458" si="156">C459</f>
        <v>599.99999999999955</v>
      </c>
      <c r="D458" s="41">
        <f t="shared" ref="D458" si="157">D459</f>
        <v>800</v>
      </c>
      <c r="E458" s="41">
        <f t="shared" ref="E458" si="158">E459</f>
        <v>0</v>
      </c>
      <c r="F458" s="283">
        <f t="shared" ref="F458:F465" si="159">D458/C458*100</f>
        <v>133.33333333333343</v>
      </c>
      <c r="G458" s="266"/>
      <c r="H458" s="264"/>
    </row>
    <row r="459" spans="1:8" s="26" customFormat="1" x14ac:dyDescent="0.2">
      <c r="A459" s="52">
        <v>418400</v>
      </c>
      <c r="B459" s="45" t="s">
        <v>200</v>
      </c>
      <c r="C459" s="54">
        <v>599.99999999999955</v>
      </c>
      <c r="D459" s="46">
        <v>800</v>
      </c>
      <c r="E459" s="54">
        <v>0</v>
      </c>
      <c r="F459" s="280">
        <f t="shared" si="159"/>
        <v>133.33333333333343</v>
      </c>
      <c r="G459" s="25"/>
      <c r="H459" s="264"/>
    </row>
    <row r="460" spans="1:8" s="26" customFormat="1" x14ac:dyDescent="0.2">
      <c r="A460" s="42">
        <v>510000</v>
      </c>
      <c r="B460" s="47" t="s">
        <v>245</v>
      </c>
      <c r="C460" s="41">
        <f>C461+C463+0</f>
        <v>10600</v>
      </c>
      <c r="D460" s="41">
        <f>D461+D463+0</f>
        <v>10000</v>
      </c>
      <c r="E460" s="41">
        <f>E461+E463+0</f>
        <v>0</v>
      </c>
      <c r="F460" s="283">
        <f t="shared" si="159"/>
        <v>94.339622641509436</v>
      </c>
      <c r="G460" s="25"/>
      <c r="H460" s="264"/>
    </row>
    <row r="461" spans="1:8" s="26" customFormat="1" x14ac:dyDescent="0.2">
      <c r="A461" s="42">
        <v>511000</v>
      </c>
      <c r="B461" s="47" t="s">
        <v>246</v>
      </c>
      <c r="C461" s="41">
        <f t="shared" ref="C461" si="160">SUM(C462:C462)</f>
        <v>10000</v>
      </c>
      <c r="D461" s="41">
        <f t="shared" ref="D461" si="161">SUM(D462:D462)</f>
        <v>10000</v>
      </c>
      <c r="E461" s="41">
        <f t="shared" ref="E461" si="162">SUM(E462:E462)</f>
        <v>0</v>
      </c>
      <c r="F461" s="283">
        <f t="shared" si="159"/>
        <v>100</v>
      </c>
      <c r="G461" s="25"/>
      <c r="H461" s="264"/>
    </row>
    <row r="462" spans="1:8" s="26" customFormat="1" x14ac:dyDescent="0.2">
      <c r="A462" s="52">
        <v>511300</v>
      </c>
      <c r="B462" s="45" t="s">
        <v>249</v>
      </c>
      <c r="C462" s="54">
        <v>10000</v>
      </c>
      <c r="D462" s="46">
        <v>10000</v>
      </c>
      <c r="E462" s="54">
        <v>0</v>
      </c>
      <c r="F462" s="280">
        <f t="shared" si="159"/>
        <v>100</v>
      </c>
      <c r="G462" s="25"/>
      <c r="H462" s="264"/>
    </row>
    <row r="463" spans="1:8" s="51" customFormat="1" x14ac:dyDescent="0.2">
      <c r="A463" s="42">
        <v>516000</v>
      </c>
      <c r="B463" s="47" t="s">
        <v>257</v>
      </c>
      <c r="C463" s="41">
        <f t="shared" ref="C463" si="163">C464</f>
        <v>600</v>
      </c>
      <c r="D463" s="41">
        <f t="shared" ref="D463" si="164">D464</f>
        <v>0</v>
      </c>
      <c r="E463" s="41">
        <f t="shared" ref="E463" si="165">E464</f>
        <v>0</v>
      </c>
      <c r="F463" s="283">
        <f t="shared" si="159"/>
        <v>0</v>
      </c>
      <c r="G463" s="266"/>
      <c r="H463" s="264"/>
    </row>
    <row r="464" spans="1:8" s="26" customFormat="1" x14ac:dyDescent="0.2">
      <c r="A464" s="52">
        <v>516100</v>
      </c>
      <c r="B464" s="45" t="s">
        <v>257</v>
      </c>
      <c r="C464" s="54">
        <v>600</v>
      </c>
      <c r="D464" s="54">
        <v>0</v>
      </c>
      <c r="E464" s="54">
        <v>0</v>
      </c>
      <c r="F464" s="280">
        <f t="shared" si="159"/>
        <v>0</v>
      </c>
      <c r="G464" s="25"/>
      <c r="H464" s="264"/>
    </row>
    <row r="465" spans="1:8" s="26" customFormat="1" x14ac:dyDescent="0.2">
      <c r="A465" s="82"/>
      <c r="B465" s="76" t="s">
        <v>294</v>
      </c>
      <c r="C465" s="80">
        <f>C440+C460+0</f>
        <v>962100</v>
      </c>
      <c r="D465" s="80">
        <f>D440+D460+0</f>
        <v>1012900</v>
      </c>
      <c r="E465" s="80">
        <f>E440+E460+0</f>
        <v>0</v>
      </c>
      <c r="F465" s="30">
        <f t="shared" si="159"/>
        <v>105.28011641201537</v>
      </c>
      <c r="G465" s="25"/>
      <c r="H465" s="264"/>
    </row>
    <row r="466" spans="1:8" s="26" customFormat="1" x14ac:dyDescent="0.2">
      <c r="A466" s="62"/>
      <c r="B466" s="40"/>
      <c r="C466" s="46"/>
      <c r="D466" s="46"/>
      <c r="E466" s="46"/>
      <c r="F466" s="282"/>
      <c r="G466" s="25"/>
      <c r="H466" s="264"/>
    </row>
    <row r="467" spans="1:8" s="26" customFormat="1" x14ac:dyDescent="0.2">
      <c r="A467" s="39"/>
      <c r="B467" s="40"/>
      <c r="C467" s="46"/>
      <c r="D467" s="46"/>
      <c r="E467" s="46"/>
      <c r="F467" s="282"/>
      <c r="G467" s="25"/>
      <c r="H467" s="264"/>
    </row>
    <row r="468" spans="1:8" s="26" customFormat="1" x14ac:dyDescent="0.2">
      <c r="A468" s="44" t="s">
        <v>322</v>
      </c>
      <c r="B468" s="47"/>
      <c r="C468" s="46"/>
      <c r="D468" s="46"/>
      <c r="E468" s="46"/>
      <c r="F468" s="282"/>
      <c r="G468" s="25"/>
      <c r="H468" s="264"/>
    </row>
    <row r="469" spans="1:8" s="26" customFormat="1" x14ac:dyDescent="0.2">
      <c r="A469" s="44" t="s">
        <v>315</v>
      </c>
      <c r="B469" s="47"/>
      <c r="C469" s="46"/>
      <c r="D469" s="46"/>
      <c r="E469" s="46"/>
      <c r="F469" s="282"/>
      <c r="G469" s="25"/>
      <c r="H469" s="264"/>
    </row>
    <row r="470" spans="1:8" s="26" customFormat="1" x14ac:dyDescent="0.2">
      <c r="A470" s="44" t="s">
        <v>323</v>
      </c>
      <c r="B470" s="47"/>
      <c r="C470" s="46"/>
      <c r="D470" s="46"/>
      <c r="E470" s="46"/>
      <c r="F470" s="282"/>
      <c r="G470" s="25"/>
      <c r="H470" s="264"/>
    </row>
    <row r="471" spans="1:8" s="26" customFormat="1" x14ac:dyDescent="0.2">
      <c r="A471" s="44" t="s">
        <v>293</v>
      </c>
      <c r="B471" s="47"/>
      <c r="C471" s="46"/>
      <c r="D471" s="46"/>
      <c r="E471" s="46"/>
      <c r="F471" s="282"/>
      <c r="G471" s="25"/>
      <c r="H471" s="264"/>
    </row>
    <row r="472" spans="1:8" s="26" customFormat="1" x14ac:dyDescent="0.2">
      <c r="A472" s="44"/>
      <c r="B472" s="72"/>
      <c r="C472" s="63"/>
      <c r="D472" s="63"/>
      <c r="E472" s="63"/>
      <c r="F472" s="145"/>
      <c r="G472" s="25"/>
      <c r="H472" s="264"/>
    </row>
    <row r="473" spans="1:8" s="26" customFormat="1" x14ac:dyDescent="0.2">
      <c r="A473" s="42">
        <v>410000</v>
      </c>
      <c r="B473" s="43" t="s">
        <v>42</v>
      </c>
      <c r="C473" s="41">
        <f t="shared" ref="C473" si="166">C474+C479</f>
        <v>972100.00000000023</v>
      </c>
      <c r="D473" s="41">
        <f t="shared" ref="D473" si="167">D474+D479</f>
        <v>1006900</v>
      </c>
      <c r="E473" s="41">
        <f>E474+E479</f>
        <v>0</v>
      </c>
      <c r="F473" s="283">
        <f t="shared" ref="F473:F495" si="168">D473/C473*100</f>
        <v>103.57987861331137</v>
      </c>
      <c r="G473" s="25"/>
      <c r="H473" s="264"/>
    </row>
    <row r="474" spans="1:8" s="26" customFormat="1" x14ac:dyDescent="0.2">
      <c r="A474" s="42">
        <v>411000</v>
      </c>
      <c r="B474" s="43" t="s">
        <v>43</v>
      </c>
      <c r="C474" s="41">
        <f t="shared" ref="C474" si="169">SUM(C475:C478)</f>
        <v>662000.00000000023</v>
      </c>
      <c r="D474" s="41">
        <f t="shared" ref="D474" si="170">SUM(D475:D478)</f>
        <v>707900</v>
      </c>
      <c r="E474" s="41">
        <f>SUM(E475:E478)</f>
        <v>0</v>
      </c>
      <c r="F474" s="283">
        <f t="shared" si="168"/>
        <v>106.93353474320237</v>
      </c>
      <c r="G474" s="25"/>
      <c r="H474" s="264"/>
    </row>
    <row r="475" spans="1:8" s="26" customFormat="1" x14ac:dyDescent="0.2">
      <c r="A475" s="52">
        <v>411100</v>
      </c>
      <c r="B475" s="45" t="s">
        <v>44</v>
      </c>
      <c r="C475" s="54">
        <v>624500.00000000023</v>
      </c>
      <c r="D475" s="46">
        <v>670000</v>
      </c>
      <c r="E475" s="54">
        <v>0</v>
      </c>
      <c r="F475" s="280">
        <f t="shared" si="168"/>
        <v>107.2858286629303</v>
      </c>
      <c r="G475" s="25"/>
      <c r="H475" s="264"/>
    </row>
    <row r="476" spans="1:8" s="26" customFormat="1" ht="40.5" x14ac:dyDescent="0.2">
      <c r="A476" s="52">
        <v>411200</v>
      </c>
      <c r="B476" s="45" t="s">
        <v>45</v>
      </c>
      <c r="C476" s="54">
        <v>15500</v>
      </c>
      <c r="D476" s="46">
        <v>15500</v>
      </c>
      <c r="E476" s="54">
        <v>0</v>
      </c>
      <c r="F476" s="280">
        <f t="shared" si="168"/>
        <v>100</v>
      </c>
      <c r="G476" s="25"/>
      <c r="H476" s="264"/>
    </row>
    <row r="477" spans="1:8" s="26" customFormat="1" ht="40.5" x14ac:dyDescent="0.2">
      <c r="A477" s="52">
        <v>411300</v>
      </c>
      <c r="B477" s="45" t="s">
        <v>46</v>
      </c>
      <c r="C477" s="54">
        <v>17800</v>
      </c>
      <c r="D477" s="46">
        <v>15200</v>
      </c>
      <c r="E477" s="54">
        <v>0</v>
      </c>
      <c r="F477" s="280">
        <f t="shared" si="168"/>
        <v>85.393258426966284</v>
      </c>
      <c r="G477" s="25"/>
      <c r="H477" s="264"/>
    </row>
    <row r="478" spans="1:8" s="26" customFormat="1" x14ac:dyDescent="0.2">
      <c r="A478" s="52">
        <v>411400</v>
      </c>
      <c r="B478" s="45" t="s">
        <v>47</v>
      </c>
      <c r="C478" s="54">
        <v>4200</v>
      </c>
      <c r="D478" s="46">
        <v>7200</v>
      </c>
      <c r="E478" s="54">
        <v>0</v>
      </c>
      <c r="F478" s="280">
        <f t="shared" si="168"/>
        <v>171.42857142857142</v>
      </c>
      <c r="G478" s="25"/>
      <c r="H478" s="264"/>
    </row>
    <row r="479" spans="1:8" s="26" customFormat="1" x14ac:dyDescent="0.2">
      <c r="A479" s="42">
        <v>412000</v>
      </c>
      <c r="B479" s="47" t="s">
        <v>48</v>
      </c>
      <c r="C479" s="41">
        <f t="shared" ref="C479" si="171">SUM(C480:C492)</f>
        <v>310100</v>
      </c>
      <c r="D479" s="41">
        <f t="shared" ref="D479" si="172">SUM(D480:D492)</f>
        <v>299000</v>
      </c>
      <c r="E479" s="41">
        <f>SUM(E480:E492)</f>
        <v>0</v>
      </c>
      <c r="F479" s="283">
        <f t="shared" si="168"/>
        <v>96.42050951306031</v>
      </c>
      <c r="G479" s="25"/>
      <c r="H479" s="264"/>
    </row>
    <row r="480" spans="1:8" s="26" customFormat="1" x14ac:dyDescent="0.2">
      <c r="A480" s="52">
        <v>412100</v>
      </c>
      <c r="B480" s="45" t="s">
        <v>49</v>
      </c>
      <c r="C480" s="54">
        <v>2600</v>
      </c>
      <c r="D480" s="46">
        <v>2600</v>
      </c>
      <c r="E480" s="54">
        <v>0</v>
      </c>
      <c r="F480" s="280">
        <f t="shared" si="168"/>
        <v>100</v>
      </c>
      <c r="G480" s="25"/>
      <c r="H480" s="264"/>
    </row>
    <row r="481" spans="1:8" s="26" customFormat="1" ht="40.5" x14ac:dyDescent="0.2">
      <c r="A481" s="52">
        <v>412200</v>
      </c>
      <c r="B481" s="45" t="s">
        <v>50</v>
      </c>
      <c r="C481" s="54">
        <v>39499.999999999993</v>
      </c>
      <c r="D481" s="46">
        <v>40000</v>
      </c>
      <c r="E481" s="54">
        <v>0</v>
      </c>
      <c r="F481" s="280">
        <f t="shared" si="168"/>
        <v>101.26582278481015</v>
      </c>
      <c r="G481" s="25"/>
      <c r="H481" s="264"/>
    </row>
    <row r="482" spans="1:8" s="26" customFormat="1" x14ac:dyDescent="0.2">
      <c r="A482" s="52">
        <v>412300</v>
      </c>
      <c r="B482" s="45" t="s">
        <v>51</v>
      </c>
      <c r="C482" s="54">
        <v>8000</v>
      </c>
      <c r="D482" s="46">
        <v>7000</v>
      </c>
      <c r="E482" s="54">
        <v>0</v>
      </c>
      <c r="F482" s="280">
        <f t="shared" si="168"/>
        <v>87.5</v>
      </c>
      <c r="G482" s="25"/>
      <c r="H482" s="264"/>
    </row>
    <row r="483" spans="1:8" s="26" customFormat="1" x14ac:dyDescent="0.2">
      <c r="A483" s="52">
        <v>412500</v>
      </c>
      <c r="B483" s="45" t="s">
        <v>55</v>
      </c>
      <c r="C483" s="54">
        <v>7500</v>
      </c>
      <c r="D483" s="46">
        <v>7000</v>
      </c>
      <c r="E483" s="54">
        <v>0</v>
      </c>
      <c r="F483" s="280">
        <f t="shared" si="168"/>
        <v>93.333333333333329</v>
      </c>
      <c r="G483" s="25"/>
      <c r="H483" s="264"/>
    </row>
    <row r="484" spans="1:8" s="26" customFormat="1" x14ac:dyDescent="0.2">
      <c r="A484" s="52">
        <v>412600</v>
      </c>
      <c r="B484" s="45" t="s">
        <v>56</v>
      </c>
      <c r="C484" s="54">
        <v>8900</v>
      </c>
      <c r="D484" s="46">
        <v>8500</v>
      </c>
      <c r="E484" s="54">
        <v>0</v>
      </c>
      <c r="F484" s="280">
        <f t="shared" si="168"/>
        <v>95.50561797752809</v>
      </c>
      <c r="G484" s="25"/>
      <c r="H484" s="264"/>
    </row>
    <row r="485" spans="1:8" s="26" customFormat="1" x14ac:dyDescent="0.2">
      <c r="A485" s="52">
        <v>412700</v>
      </c>
      <c r="B485" s="45" t="s">
        <v>58</v>
      </c>
      <c r="C485" s="54">
        <v>58400</v>
      </c>
      <c r="D485" s="46">
        <v>58000</v>
      </c>
      <c r="E485" s="54">
        <v>0</v>
      </c>
      <c r="F485" s="280">
        <f t="shared" si="168"/>
        <v>99.315068493150676</v>
      </c>
      <c r="G485" s="25"/>
      <c r="H485" s="264"/>
    </row>
    <row r="486" spans="1:8" s="26" customFormat="1" x14ac:dyDescent="0.2">
      <c r="A486" s="52">
        <v>412900</v>
      </c>
      <c r="B486" s="49" t="s">
        <v>72</v>
      </c>
      <c r="C486" s="54">
        <v>1000</v>
      </c>
      <c r="D486" s="46">
        <v>1000</v>
      </c>
      <c r="E486" s="54">
        <v>0</v>
      </c>
      <c r="F486" s="280">
        <f t="shared" si="168"/>
        <v>100</v>
      </c>
      <c r="G486" s="25"/>
      <c r="H486" s="264"/>
    </row>
    <row r="487" spans="1:8" s="26" customFormat="1" x14ac:dyDescent="0.2">
      <c r="A487" s="52">
        <v>412900</v>
      </c>
      <c r="B487" s="49" t="s">
        <v>73</v>
      </c>
      <c r="C487" s="54">
        <v>31499.999999999993</v>
      </c>
      <c r="D487" s="46">
        <v>31500</v>
      </c>
      <c r="E487" s="54">
        <v>0</v>
      </c>
      <c r="F487" s="280">
        <f t="shared" si="168"/>
        <v>100.00000000000003</v>
      </c>
      <c r="G487" s="25"/>
      <c r="H487" s="264"/>
    </row>
    <row r="488" spans="1:8" s="26" customFormat="1" x14ac:dyDescent="0.2">
      <c r="A488" s="52">
        <v>412900</v>
      </c>
      <c r="B488" s="45" t="s">
        <v>82</v>
      </c>
      <c r="C488" s="54">
        <v>149500</v>
      </c>
      <c r="D488" s="46">
        <v>140000</v>
      </c>
      <c r="E488" s="54">
        <v>0</v>
      </c>
      <c r="F488" s="280">
        <f t="shared" si="168"/>
        <v>93.645484949832777</v>
      </c>
      <c r="G488" s="25"/>
      <c r="H488" s="264"/>
    </row>
    <row r="489" spans="1:8" s="26" customFormat="1" x14ac:dyDescent="0.2">
      <c r="A489" s="52">
        <v>412900</v>
      </c>
      <c r="B489" s="49" t="s">
        <v>74</v>
      </c>
      <c r="C489" s="54">
        <v>1300</v>
      </c>
      <c r="D489" s="46">
        <v>1300</v>
      </c>
      <c r="E489" s="54">
        <v>0</v>
      </c>
      <c r="F489" s="280">
        <f t="shared" si="168"/>
        <v>100</v>
      </c>
      <c r="G489" s="25"/>
      <c r="H489" s="264"/>
    </row>
    <row r="490" spans="1:8" s="26" customFormat="1" x14ac:dyDescent="0.2">
      <c r="A490" s="52">
        <v>412900</v>
      </c>
      <c r="B490" s="49" t="s">
        <v>75</v>
      </c>
      <c r="C490" s="54">
        <v>500</v>
      </c>
      <c r="D490" s="46">
        <v>600</v>
      </c>
      <c r="E490" s="54">
        <v>0</v>
      </c>
      <c r="F490" s="280">
        <f t="shared" si="168"/>
        <v>120</v>
      </c>
      <c r="G490" s="25"/>
      <c r="H490" s="264"/>
    </row>
    <row r="491" spans="1:8" s="26" customFormat="1" x14ac:dyDescent="0.2">
      <c r="A491" s="52">
        <v>412900</v>
      </c>
      <c r="B491" s="49" t="s">
        <v>76</v>
      </c>
      <c r="C491" s="54">
        <v>1300</v>
      </c>
      <c r="D491" s="46">
        <v>1400</v>
      </c>
      <c r="E491" s="54">
        <v>0</v>
      </c>
      <c r="F491" s="280">
        <f t="shared" si="168"/>
        <v>107.69230769230769</v>
      </c>
      <c r="G491" s="25"/>
      <c r="H491" s="264"/>
    </row>
    <row r="492" spans="1:8" s="26" customFormat="1" x14ac:dyDescent="0.2">
      <c r="A492" s="52">
        <v>412900</v>
      </c>
      <c r="B492" s="45" t="s">
        <v>78</v>
      </c>
      <c r="C492" s="54">
        <v>100</v>
      </c>
      <c r="D492" s="46">
        <v>100</v>
      </c>
      <c r="E492" s="54">
        <v>0</v>
      </c>
      <c r="F492" s="280">
        <f t="shared" si="168"/>
        <v>100</v>
      </c>
      <c r="G492" s="25"/>
      <c r="H492" s="264"/>
    </row>
    <row r="493" spans="1:8" s="51" customFormat="1" x14ac:dyDescent="0.2">
      <c r="A493" s="42">
        <v>510000</v>
      </c>
      <c r="B493" s="47" t="s">
        <v>245</v>
      </c>
      <c r="C493" s="41">
        <f>C494+C496</f>
        <v>5000</v>
      </c>
      <c r="D493" s="41">
        <f>D494+D496</f>
        <v>6200</v>
      </c>
      <c r="E493" s="41">
        <f>E494+E496</f>
        <v>0</v>
      </c>
      <c r="F493" s="283">
        <f t="shared" si="168"/>
        <v>124</v>
      </c>
      <c r="G493" s="266"/>
      <c r="H493" s="264"/>
    </row>
    <row r="494" spans="1:8" s="51" customFormat="1" x14ac:dyDescent="0.2">
      <c r="A494" s="42">
        <v>511000</v>
      </c>
      <c r="B494" s="47" t="s">
        <v>246</v>
      </c>
      <c r="C494" s="41">
        <f>C495+0</f>
        <v>5000</v>
      </c>
      <c r="D494" s="41">
        <f>D495+0</f>
        <v>5000</v>
      </c>
      <c r="E494" s="41">
        <f>E495+0</f>
        <v>0</v>
      </c>
      <c r="F494" s="283">
        <f t="shared" si="168"/>
        <v>100</v>
      </c>
      <c r="G494" s="266"/>
      <c r="H494" s="264"/>
    </row>
    <row r="495" spans="1:8" s="26" customFormat="1" x14ac:dyDescent="0.2">
      <c r="A495" s="52">
        <v>511300</v>
      </c>
      <c r="B495" s="45" t="s">
        <v>249</v>
      </c>
      <c r="C495" s="54">
        <v>5000</v>
      </c>
      <c r="D495" s="46">
        <v>5000</v>
      </c>
      <c r="E495" s="54">
        <v>0</v>
      </c>
      <c r="F495" s="280">
        <f t="shared" si="168"/>
        <v>100</v>
      </c>
      <c r="G495" s="25"/>
      <c r="H495" s="264"/>
    </row>
    <row r="496" spans="1:8" s="51" customFormat="1" x14ac:dyDescent="0.2">
      <c r="A496" s="42">
        <v>516000</v>
      </c>
      <c r="B496" s="47" t="s">
        <v>257</v>
      </c>
      <c r="C496" s="41">
        <f t="shared" ref="C496" si="173">C497</f>
        <v>0</v>
      </c>
      <c r="D496" s="41">
        <f t="shared" ref="D496" si="174">D497</f>
        <v>1200</v>
      </c>
      <c r="E496" s="41">
        <f t="shared" ref="E496" si="175">E497</f>
        <v>0</v>
      </c>
      <c r="F496" s="283">
        <v>0</v>
      </c>
      <c r="G496" s="266"/>
      <c r="H496" s="264"/>
    </row>
    <row r="497" spans="1:8" s="26" customFormat="1" x14ac:dyDescent="0.2">
      <c r="A497" s="52">
        <v>516100</v>
      </c>
      <c r="B497" s="45" t="s">
        <v>257</v>
      </c>
      <c r="C497" s="54">
        <v>0</v>
      </c>
      <c r="D497" s="46">
        <v>1200</v>
      </c>
      <c r="E497" s="54">
        <v>0</v>
      </c>
      <c r="F497" s="280">
        <v>0</v>
      </c>
      <c r="G497" s="25"/>
      <c r="H497" s="264"/>
    </row>
    <row r="498" spans="1:8" s="51" customFormat="1" x14ac:dyDescent="0.2">
      <c r="A498" s="42">
        <v>630000</v>
      </c>
      <c r="B498" s="47" t="s">
        <v>277</v>
      </c>
      <c r="C498" s="41">
        <f>0+C499</f>
        <v>23000</v>
      </c>
      <c r="D498" s="41">
        <f>0+D499</f>
        <v>9200</v>
      </c>
      <c r="E498" s="41">
        <f>0+E499</f>
        <v>0</v>
      </c>
      <c r="F498" s="283">
        <f>D498/C498*100</f>
        <v>40</v>
      </c>
      <c r="G498" s="266"/>
      <c r="H498" s="264"/>
    </row>
    <row r="499" spans="1:8" s="51" customFormat="1" x14ac:dyDescent="0.2">
      <c r="A499" s="42">
        <v>638000</v>
      </c>
      <c r="B499" s="47" t="s">
        <v>284</v>
      </c>
      <c r="C499" s="41">
        <f t="shared" ref="C499" si="176">C500</f>
        <v>23000</v>
      </c>
      <c r="D499" s="41">
        <f t="shared" ref="D499" si="177">D500</f>
        <v>9200</v>
      </c>
      <c r="E499" s="41">
        <f t="shared" ref="E499" si="178">E500</f>
        <v>0</v>
      </c>
      <c r="F499" s="283">
        <f>D499/C499*100</f>
        <v>40</v>
      </c>
      <c r="G499" s="266"/>
      <c r="H499" s="264"/>
    </row>
    <row r="500" spans="1:8" s="26" customFormat="1" x14ac:dyDescent="0.2">
      <c r="A500" s="52">
        <v>638100</v>
      </c>
      <c r="B500" s="45" t="s">
        <v>285</v>
      </c>
      <c r="C500" s="54">
        <v>23000</v>
      </c>
      <c r="D500" s="46">
        <v>9200</v>
      </c>
      <c r="E500" s="54">
        <v>0</v>
      </c>
      <c r="F500" s="280">
        <f>D500/C500*100</f>
        <v>40</v>
      </c>
      <c r="G500" s="25"/>
      <c r="H500" s="264"/>
    </row>
    <row r="501" spans="1:8" s="26" customFormat="1" x14ac:dyDescent="0.2">
      <c r="A501" s="82"/>
      <c r="B501" s="76" t="s">
        <v>294</v>
      </c>
      <c r="C501" s="80">
        <f>C473+C493+0+C498</f>
        <v>1000100.0000000002</v>
      </c>
      <c r="D501" s="80">
        <f>D473+D493+0+D498</f>
        <v>1022300</v>
      </c>
      <c r="E501" s="80">
        <f>E473+E493+0+E498</f>
        <v>0</v>
      </c>
      <c r="F501" s="30">
        <f>D501/C501*100</f>
        <v>102.21977802219774</v>
      </c>
      <c r="G501" s="25"/>
      <c r="H501" s="264"/>
    </row>
    <row r="502" spans="1:8" s="26" customFormat="1" x14ac:dyDescent="0.2">
      <c r="A502" s="62"/>
      <c r="B502" s="40"/>
      <c r="C502" s="63"/>
      <c r="D502" s="63"/>
      <c r="E502" s="63"/>
      <c r="F502" s="145"/>
      <c r="G502" s="25"/>
      <c r="H502" s="264"/>
    </row>
    <row r="503" spans="1:8" s="26" customFormat="1" x14ac:dyDescent="0.2">
      <c r="A503" s="39"/>
      <c r="B503" s="40"/>
      <c r="C503" s="46"/>
      <c r="D503" s="46"/>
      <c r="E503" s="46"/>
      <c r="F503" s="282"/>
      <c r="G503" s="25"/>
      <c r="H503" s="264"/>
    </row>
    <row r="504" spans="1:8" s="26" customFormat="1" x14ac:dyDescent="0.2">
      <c r="A504" s="44" t="s">
        <v>324</v>
      </c>
      <c r="B504" s="47"/>
      <c r="C504" s="46"/>
      <c r="D504" s="46"/>
      <c r="E504" s="46"/>
      <c r="F504" s="282"/>
      <c r="G504" s="25"/>
      <c r="H504" s="264"/>
    </row>
    <row r="505" spans="1:8" s="26" customFormat="1" x14ac:dyDescent="0.2">
      <c r="A505" s="44" t="s">
        <v>315</v>
      </c>
      <c r="B505" s="47"/>
      <c r="C505" s="46"/>
      <c r="D505" s="46"/>
      <c r="E505" s="46"/>
      <c r="F505" s="282"/>
      <c r="G505" s="25"/>
      <c r="H505" s="264"/>
    </row>
    <row r="506" spans="1:8" s="26" customFormat="1" x14ac:dyDescent="0.2">
      <c r="A506" s="44" t="s">
        <v>325</v>
      </c>
      <c r="B506" s="47"/>
      <c r="C506" s="46"/>
      <c r="D506" s="46"/>
      <c r="E506" s="46"/>
      <c r="F506" s="282"/>
      <c r="G506" s="25"/>
      <c r="H506" s="264"/>
    </row>
    <row r="507" spans="1:8" s="26" customFormat="1" x14ac:dyDescent="0.2">
      <c r="A507" s="44" t="s">
        <v>293</v>
      </c>
      <c r="B507" s="47"/>
      <c r="C507" s="46"/>
      <c r="D507" s="46"/>
      <c r="E507" s="46"/>
      <c r="F507" s="282"/>
      <c r="G507" s="25"/>
      <c r="H507" s="264"/>
    </row>
    <row r="508" spans="1:8" s="26" customFormat="1" x14ac:dyDescent="0.2">
      <c r="A508" s="44"/>
      <c r="B508" s="72"/>
      <c r="C508" s="63"/>
      <c r="D508" s="63"/>
      <c r="E508" s="63"/>
      <c r="F508" s="145"/>
      <c r="G508" s="25"/>
      <c r="H508" s="264"/>
    </row>
    <row r="509" spans="1:8" s="26" customFormat="1" x14ac:dyDescent="0.2">
      <c r="A509" s="42">
        <v>410000</v>
      </c>
      <c r="B509" s="43" t="s">
        <v>42</v>
      </c>
      <c r="C509" s="41">
        <f t="shared" ref="C509" si="179">C510+C515</f>
        <v>378199.99999999994</v>
      </c>
      <c r="D509" s="41">
        <f>D510+D515</f>
        <v>413100</v>
      </c>
      <c r="E509" s="41">
        <f>E510+E515</f>
        <v>0</v>
      </c>
      <c r="F509" s="283">
        <f t="shared" ref="F509:F517" si="180">D509/C509*100</f>
        <v>109.22792173453202</v>
      </c>
      <c r="G509" s="25"/>
      <c r="H509" s="264"/>
    </row>
    <row r="510" spans="1:8" s="26" customFormat="1" x14ac:dyDescent="0.2">
      <c r="A510" s="42">
        <v>411000</v>
      </c>
      <c r="B510" s="43" t="s">
        <v>43</v>
      </c>
      <c r="C510" s="41">
        <f t="shared" ref="C510" si="181">SUM(C511:C514)</f>
        <v>340599.99999999994</v>
      </c>
      <c r="D510" s="41">
        <f>SUM(D511:D514)</f>
        <v>377200</v>
      </c>
      <c r="E510" s="41">
        <f>SUM(E511:E514)</f>
        <v>0</v>
      </c>
      <c r="F510" s="283">
        <f t="shared" si="180"/>
        <v>110.74574280681153</v>
      </c>
      <c r="G510" s="25"/>
      <c r="H510" s="264"/>
    </row>
    <row r="511" spans="1:8" s="26" customFormat="1" x14ac:dyDescent="0.2">
      <c r="A511" s="52">
        <v>411100</v>
      </c>
      <c r="B511" s="45" t="s">
        <v>44</v>
      </c>
      <c r="C511" s="54">
        <v>322099.99999999994</v>
      </c>
      <c r="D511" s="46">
        <v>352000</v>
      </c>
      <c r="E511" s="54">
        <v>0</v>
      </c>
      <c r="F511" s="280">
        <f t="shared" si="180"/>
        <v>109.28283141881406</v>
      </c>
      <c r="G511" s="25"/>
      <c r="H511" s="264"/>
    </row>
    <row r="512" spans="1:8" s="26" customFormat="1" ht="40.5" x14ac:dyDescent="0.2">
      <c r="A512" s="52">
        <v>411200</v>
      </c>
      <c r="B512" s="45" t="s">
        <v>45</v>
      </c>
      <c r="C512" s="54">
        <v>5800</v>
      </c>
      <c r="D512" s="46">
        <v>7600</v>
      </c>
      <c r="E512" s="54">
        <v>0</v>
      </c>
      <c r="F512" s="280">
        <f t="shared" si="180"/>
        <v>131.0344827586207</v>
      </c>
      <c r="G512" s="25"/>
      <c r="H512" s="264"/>
    </row>
    <row r="513" spans="1:8" s="26" customFormat="1" ht="40.5" x14ac:dyDescent="0.2">
      <c r="A513" s="52">
        <v>411300</v>
      </c>
      <c r="B513" s="45" t="s">
        <v>46</v>
      </c>
      <c r="C513" s="54">
        <v>9499.9999999999982</v>
      </c>
      <c r="D513" s="46">
        <v>5000</v>
      </c>
      <c r="E513" s="54">
        <v>0</v>
      </c>
      <c r="F513" s="280">
        <f t="shared" si="180"/>
        <v>52.631578947368432</v>
      </c>
      <c r="G513" s="25"/>
      <c r="H513" s="264"/>
    </row>
    <row r="514" spans="1:8" s="26" customFormat="1" x14ac:dyDescent="0.2">
      <c r="A514" s="52">
        <v>411400</v>
      </c>
      <c r="B514" s="45" t="s">
        <v>47</v>
      </c>
      <c r="C514" s="54">
        <v>3200</v>
      </c>
      <c r="D514" s="46">
        <v>12600</v>
      </c>
      <c r="E514" s="54">
        <v>0</v>
      </c>
      <c r="F514" s="280"/>
      <c r="G514" s="25"/>
      <c r="H514" s="264"/>
    </row>
    <row r="515" spans="1:8" s="26" customFormat="1" x14ac:dyDescent="0.2">
      <c r="A515" s="42">
        <v>412000</v>
      </c>
      <c r="B515" s="47" t="s">
        <v>48</v>
      </c>
      <c r="C515" s="41">
        <f>SUM(C516:C521)</f>
        <v>37600</v>
      </c>
      <c r="D515" s="41">
        <f>SUM(D516:D521)</f>
        <v>35900</v>
      </c>
      <c r="E515" s="41">
        <f>SUM(E516:E521)</f>
        <v>0</v>
      </c>
      <c r="F515" s="283">
        <f t="shared" si="180"/>
        <v>95.478723404255319</v>
      </c>
      <c r="G515" s="25"/>
      <c r="H515" s="264"/>
    </row>
    <row r="516" spans="1:8" s="26" customFormat="1" ht="40.5" x14ac:dyDescent="0.2">
      <c r="A516" s="52">
        <v>412200</v>
      </c>
      <c r="B516" s="45" t="s">
        <v>50</v>
      </c>
      <c r="C516" s="54">
        <v>15500</v>
      </c>
      <c r="D516" s="46">
        <v>13500</v>
      </c>
      <c r="E516" s="54">
        <v>0</v>
      </c>
      <c r="F516" s="280">
        <f t="shared" si="180"/>
        <v>87.096774193548384</v>
      </c>
      <c r="G516" s="25"/>
      <c r="H516" s="264"/>
    </row>
    <row r="517" spans="1:8" s="26" customFormat="1" x14ac:dyDescent="0.2">
      <c r="A517" s="52">
        <v>412300</v>
      </c>
      <c r="B517" s="45" t="s">
        <v>51</v>
      </c>
      <c r="C517" s="54">
        <v>3500</v>
      </c>
      <c r="D517" s="46">
        <v>3500</v>
      </c>
      <c r="E517" s="54">
        <v>0</v>
      </c>
      <c r="F517" s="280">
        <f t="shared" si="180"/>
        <v>100</v>
      </c>
      <c r="G517" s="25"/>
      <c r="H517" s="264"/>
    </row>
    <row r="518" spans="1:8" s="26" customFormat="1" x14ac:dyDescent="0.2">
      <c r="A518" s="52">
        <v>412700</v>
      </c>
      <c r="B518" s="45" t="s">
        <v>58</v>
      </c>
      <c r="C518" s="54">
        <v>2800</v>
      </c>
      <c r="D518" s="46">
        <v>2800</v>
      </c>
      <c r="E518" s="54">
        <v>0</v>
      </c>
      <c r="F518" s="280">
        <f t="shared" ref="F518:F528" si="182">D518/C518*100</f>
        <v>100</v>
      </c>
      <c r="G518" s="25"/>
      <c r="H518" s="264"/>
    </row>
    <row r="519" spans="1:8" s="26" customFormat="1" x14ac:dyDescent="0.2">
      <c r="A519" s="52">
        <v>412900</v>
      </c>
      <c r="B519" s="49" t="s">
        <v>73</v>
      </c>
      <c r="C519" s="54">
        <v>14900</v>
      </c>
      <c r="D519" s="46">
        <v>16100</v>
      </c>
      <c r="E519" s="54">
        <v>0</v>
      </c>
      <c r="F519" s="280">
        <f t="shared" si="182"/>
        <v>108.05369127516779</v>
      </c>
      <c r="G519" s="25"/>
      <c r="H519" s="264"/>
    </row>
    <row r="520" spans="1:8" s="26" customFormat="1" x14ac:dyDescent="0.2">
      <c r="A520" s="52">
        <v>412900</v>
      </c>
      <c r="B520" s="49" t="s">
        <v>76</v>
      </c>
      <c r="C520" s="54">
        <v>700</v>
      </c>
      <c r="D520" s="46">
        <v>0</v>
      </c>
      <c r="E520" s="54">
        <v>0</v>
      </c>
      <c r="F520" s="280">
        <f t="shared" si="182"/>
        <v>0</v>
      </c>
      <c r="G520" s="25"/>
      <c r="H520" s="264"/>
    </row>
    <row r="521" spans="1:8" s="26" customFormat="1" x14ac:dyDescent="0.2">
      <c r="A521" s="52">
        <v>412900</v>
      </c>
      <c r="B521" s="49" t="s">
        <v>829</v>
      </c>
      <c r="C521" s="54">
        <v>200</v>
      </c>
      <c r="D521" s="46">
        <v>0</v>
      </c>
      <c r="E521" s="54">
        <v>0</v>
      </c>
      <c r="F521" s="280">
        <f t="shared" si="182"/>
        <v>0</v>
      </c>
      <c r="G521" s="25"/>
      <c r="H521" s="264"/>
    </row>
    <row r="522" spans="1:8" s="51" customFormat="1" x14ac:dyDescent="0.2">
      <c r="A522" s="42">
        <v>510000</v>
      </c>
      <c r="B522" s="47" t="s">
        <v>245</v>
      </c>
      <c r="C522" s="41">
        <f t="shared" ref="C522:C523" si="183">C523</f>
        <v>2800</v>
      </c>
      <c r="D522" s="41">
        <f t="shared" ref="D522:D523" si="184">D523</f>
        <v>0</v>
      </c>
      <c r="E522" s="41">
        <f t="shared" ref="E522:E523" si="185">E523</f>
        <v>0</v>
      </c>
      <c r="F522" s="283">
        <f t="shared" si="182"/>
        <v>0</v>
      </c>
      <c r="G522" s="266"/>
      <c r="H522" s="264"/>
    </row>
    <row r="523" spans="1:8" s="51" customFormat="1" x14ac:dyDescent="0.2">
      <c r="A523" s="42">
        <v>511000</v>
      </c>
      <c r="B523" s="47" t="s">
        <v>246</v>
      </c>
      <c r="C523" s="41">
        <f t="shared" si="183"/>
        <v>2800</v>
      </c>
      <c r="D523" s="41">
        <f t="shared" si="184"/>
        <v>0</v>
      </c>
      <c r="E523" s="41">
        <f t="shared" si="185"/>
        <v>0</v>
      </c>
      <c r="F523" s="283">
        <f t="shared" si="182"/>
        <v>0</v>
      </c>
      <c r="G523" s="266"/>
      <c r="H523" s="264"/>
    </row>
    <row r="524" spans="1:8" s="26" customFormat="1" x14ac:dyDescent="0.2">
      <c r="A524" s="52">
        <v>511300</v>
      </c>
      <c r="B524" s="45" t="s">
        <v>249</v>
      </c>
      <c r="C524" s="54">
        <v>2800</v>
      </c>
      <c r="D524" s="54">
        <v>0</v>
      </c>
      <c r="E524" s="54">
        <v>0</v>
      </c>
      <c r="F524" s="280">
        <f t="shared" si="182"/>
        <v>0</v>
      </c>
      <c r="G524" s="25"/>
      <c r="H524" s="264"/>
    </row>
    <row r="525" spans="1:8" s="51" customFormat="1" x14ac:dyDescent="0.2">
      <c r="A525" s="42">
        <v>630000</v>
      </c>
      <c r="B525" s="47" t="s">
        <v>277</v>
      </c>
      <c r="C525" s="41">
        <f>C526+0</f>
        <v>19100</v>
      </c>
      <c r="D525" s="41">
        <f>D526+0</f>
        <v>0</v>
      </c>
      <c r="E525" s="41">
        <f>E526+0</f>
        <v>0</v>
      </c>
      <c r="F525" s="283">
        <f t="shared" si="182"/>
        <v>0</v>
      </c>
      <c r="G525" s="266"/>
      <c r="H525" s="264"/>
    </row>
    <row r="526" spans="1:8" s="51" customFormat="1" x14ac:dyDescent="0.2">
      <c r="A526" s="42">
        <v>638000</v>
      </c>
      <c r="B526" s="47" t="s">
        <v>284</v>
      </c>
      <c r="C526" s="41">
        <f t="shared" ref="C526" si="186">C527</f>
        <v>19100</v>
      </c>
      <c r="D526" s="41">
        <f t="shared" ref="D526" si="187">D527</f>
        <v>0</v>
      </c>
      <c r="E526" s="41">
        <f t="shared" ref="E526" si="188">E527</f>
        <v>0</v>
      </c>
      <c r="F526" s="283">
        <f t="shared" si="182"/>
        <v>0</v>
      </c>
      <c r="G526" s="266"/>
      <c r="H526" s="264"/>
    </row>
    <row r="527" spans="1:8" s="26" customFormat="1" x14ac:dyDescent="0.2">
      <c r="A527" s="52">
        <v>638100</v>
      </c>
      <c r="B527" s="45" t="s">
        <v>285</v>
      </c>
      <c r="C527" s="54">
        <v>19100</v>
      </c>
      <c r="D527" s="46">
        <v>0</v>
      </c>
      <c r="E527" s="54">
        <v>0</v>
      </c>
      <c r="F527" s="280">
        <f t="shared" si="182"/>
        <v>0</v>
      </c>
      <c r="G527" s="25"/>
      <c r="H527" s="264"/>
    </row>
    <row r="528" spans="1:8" s="26" customFormat="1" x14ac:dyDescent="0.2">
      <c r="A528" s="82"/>
      <c r="B528" s="76" t="s">
        <v>294</v>
      </c>
      <c r="C528" s="80">
        <f>C509+C522+C525</f>
        <v>400099.99999999994</v>
      </c>
      <c r="D528" s="80">
        <f>D509+D522+D525</f>
        <v>413100</v>
      </c>
      <c r="E528" s="80">
        <f>E509+E522+E525</f>
        <v>0</v>
      </c>
      <c r="F528" s="30">
        <f t="shared" si="182"/>
        <v>103.24918770307426</v>
      </c>
      <c r="G528" s="25"/>
      <c r="H528" s="264"/>
    </row>
    <row r="529" spans="1:8" s="26" customFormat="1" x14ac:dyDescent="0.2">
      <c r="A529" s="62"/>
      <c r="B529" s="40"/>
      <c r="C529" s="63"/>
      <c r="D529" s="63"/>
      <c r="E529" s="63"/>
      <c r="F529" s="145"/>
      <c r="G529" s="25"/>
      <c r="H529" s="264"/>
    </row>
    <row r="530" spans="1:8" s="26" customFormat="1" x14ac:dyDescent="0.2">
      <c r="A530" s="39"/>
      <c r="B530" s="40"/>
      <c r="C530" s="46"/>
      <c r="D530" s="46"/>
      <c r="E530" s="46"/>
      <c r="F530" s="282"/>
      <c r="G530" s="25"/>
      <c r="H530" s="264"/>
    </row>
    <row r="531" spans="1:8" s="26" customFormat="1" x14ac:dyDescent="0.2">
      <c r="A531" s="44" t="s">
        <v>326</v>
      </c>
      <c r="B531" s="47"/>
      <c r="C531" s="46"/>
      <c r="D531" s="46"/>
      <c r="E531" s="46"/>
      <c r="F531" s="282"/>
      <c r="G531" s="25"/>
      <c r="H531" s="264"/>
    </row>
    <row r="532" spans="1:8" s="26" customFormat="1" x14ac:dyDescent="0.2">
      <c r="A532" s="44" t="s">
        <v>315</v>
      </c>
      <c r="B532" s="47"/>
      <c r="C532" s="46"/>
      <c r="D532" s="46"/>
      <c r="E532" s="46"/>
      <c r="F532" s="282"/>
      <c r="G532" s="25"/>
      <c r="H532" s="264"/>
    </row>
    <row r="533" spans="1:8" s="26" customFormat="1" x14ac:dyDescent="0.2">
      <c r="A533" s="44" t="s">
        <v>327</v>
      </c>
      <c r="B533" s="47"/>
      <c r="C533" s="46"/>
      <c r="D533" s="46"/>
      <c r="E533" s="46"/>
      <c r="F533" s="282"/>
      <c r="G533" s="25"/>
      <c r="H533" s="264"/>
    </row>
    <row r="534" spans="1:8" s="26" customFormat="1" x14ac:dyDescent="0.2">
      <c r="A534" s="44" t="s">
        <v>293</v>
      </c>
      <c r="B534" s="47"/>
      <c r="C534" s="46"/>
      <c r="D534" s="46"/>
      <c r="E534" s="46"/>
      <c r="F534" s="282"/>
      <c r="G534" s="25"/>
      <c r="H534" s="264"/>
    </row>
    <row r="535" spans="1:8" s="26" customFormat="1" x14ac:dyDescent="0.2">
      <c r="A535" s="44"/>
      <c r="B535" s="72"/>
      <c r="C535" s="63"/>
      <c r="D535" s="63"/>
      <c r="E535" s="63"/>
      <c r="F535" s="145"/>
      <c r="G535" s="25"/>
      <c r="H535" s="264"/>
    </row>
    <row r="536" spans="1:8" s="26" customFormat="1" x14ac:dyDescent="0.2">
      <c r="A536" s="42">
        <v>410000</v>
      </c>
      <c r="B536" s="43" t="s">
        <v>42</v>
      </c>
      <c r="C536" s="41">
        <f>C537+C542+0</f>
        <v>610900</v>
      </c>
      <c r="D536" s="41">
        <f>D537+D542+0</f>
        <v>613600</v>
      </c>
      <c r="E536" s="41">
        <f>E537+E542+0</f>
        <v>0</v>
      </c>
      <c r="F536" s="283">
        <f t="shared" ref="F536:F553" si="189">D536/C536*100</f>
        <v>100.44197086266165</v>
      </c>
      <c r="G536" s="25"/>
      <c r="H536" s="264"/>
    </row>
    <row r="537" spans="1:8" s="26" customFormat="1" x14ac:dyDescent="0.2">
      <c r="A537" s="42">
        <v>411000</v>
      </c>
      <c r="B537" s="43" t="s">
        <v>43</v>
      </c>
      <c r="C537" s="41">
        <f t="shared" ref="C537" si="190">SUM(C538:C541)</f>
        <v>545300</v>
      </c>
      <c r="D537" s="41">
        <f t="shared" ref="D537" si="191">SUM(D538:D541)</f>
        <v>554000</v>
      </c>
      <c r="E537" s="41">
        <f>SUM(E538:E541)</f>
        <v>0</v>
      </c>
      <c r="F537" s="283">
        <f t="shared" si="189"/>
        <v>101.595452044746</v>
      </c>
      <c r="G537" s="25"/>
      <c r="H537" s="264"/>
    </row>
    <row r="538" spans="1:8" s="26" customFormat="1" x14ac:dyDescent="0.2">
      <c r="A538" s="52">
        <v>411100</v>
      </c>
      <c r="B538" s="45" t="s">
        <v>44</v>
      </c>
      <c r="C538" s="54">
        <v>488500</v>
      </c>
      <c r="D538" s="46">
        <v>520000</v>
      </c>
      <c r="E538" s="54">
        <v>0</v>
      </c>
      <c r="F538" s="280">
        <f t="shared" si="189"/>
        <v>106.44831115660185</v>
      </c>
      <c r="G538" s="25"/>
      <c r="H538" s="264"/>
    </row>
    <row r="539" spans="1:8" s="26" customFormat="1" ht="40.5" x14ac:dyDescent="0.2">
      <c r="A539" s="52">
        <v>411200</v>
      </c>
      <c r="B539" s="45" t="s">
        <v>45</v>
      </c>
      <c r="C539" s="54">
        <v>15400</v>
      </c>
      <c r="D539" s="46">
        <v>16000</v>
      </c>
      <c r="E539" s="54">
        <v>0</v>
      </c>
      <c r="F539" s="280">
        <f t="shared" si="189"/>
        <v>103.89610389610388</v>
      </c>
      <c r="G539" s="25"/>
      <c r="H539" s="264"/>
    </row>
    <row r="540" spans="1:8" s="26" customFormat="1" ht="40.5" x14ac:dyDescent="0.2">
      <c r="A540" s="52">
        <v>411300</v>
      </c>
      <c r="B540" s="45" t="s">
        <v>46</v>
      </c>
      <c r="C540" s="54">
        <v>34400</v>
      </c>
      <c r="D540" s="46">
        <v>10000</v>
      </c>
      <c r="E540" s="54">
        <v>0</v>
      </c>
      <c r="F540" s="280">
        <f t="shared" si="189"/>
        <v>29.069767441860467</v>
      </c>
      <c r="G540" s="25"/>
      <c r="H540" s="264"/>
    </row>
    <row r="541" spans="1:8" s="26" customFormat="1" x14ac:dyDescent="0.2">
      <c r="A541" s="52">
        <v>411400</v>
      </c>
      <c r="B541" s="45" t="s">
        <v>47</v>
      </c>
      <c r="C541" s="54">
        <v>7000</v>
      </c>
      <c r="D541" s="46">
        <v>8000</v>
      </c>
      <c r="E541" s="54">
        <v>0</v>
      </c>
      <c r="F541" s="280">
        <f t="shared" si="189"/>
        <v>114.28571428571428</v>
      </c>
      <c r="G541" s="25"/>
      <c r="H541" s="264"/>
    </row>
    <row r="542" spans="1:8" s="26" customFormat="1" x14ac:dyDescent="0.2">
      <c r="A542" s="42">
        <v>412000</v>
      </c>
      <c r="B542" s="47" t="s">
        <v>48</v>
      </c>
      <c r="C542" s="41">
        <f>SUM(C543:C552)</f>
        <v>65600.000000000058</v>
      </c>
      <c r="D542" s="41">
        <f>SUM(D543:D552)</f>
        <v>59600</v>
      </c>
      <c r="E542" s="41">
        <f>SUM(E543:E552)</f>
        <v>0</v>
      </c>
      <c r="F542" s="283">
        <f t="shared" si="189"/>
        <v>90.853658536585286</v>
      </c>
      <c r="G542" s="25"/>
      <c r="H542" s="264"/>
    </row>
    <row r="543" spans="1:8" s="26" customFormat="1" ht="40.5" x14ac:dyDescent="0.2">
      <c r="A543" s="52">
        <v>412200</v>
      </c>
      <c r="B543" s="45" t="s">
        <v>50</v>
      </c>
      <c r="C543" s="54">
        <v>5499.9999999999991</v>
      </c>
      <c r="D543" s="46">
        <v>5700</v>
      </c>
      <c r="E543" s="54">
        <v>0</v>
      </c>
      <c r="F543" s="280">
        <f t="shared" si="189"/>
        <v>103.63636363636365</v>
      </c>
      <c r="G543" s="25"/>
      <c r="H543" s="264"/>
    </row>
    <row r="544" spans="1:8" s="26" customFormat="1" x14ac:dyDescent="0.2">
      <c r="A544" s="52">
        <v>412300</v>
      </c>
      <c r="B544" s="45" t="s">
        <v>51</v>
      </c>
      <c r="C544" s="54">
        <v>5500</v>
      </c>
      <c r="D544" s="46">
        <v>5000</v>
      </c>
      <c r="E544" s="54">
        <v>0</v>
      </c>
      <c r="F544" s="280">
        <f t="shared" si="189"/>
        <v>90.909090909090907</v>
      </c>
      <c r="G544" s="25"/>
      <c r="H544" s="264"/>
    </row>
    <row r="545" spans="1:8" s="26" customFormat="1" x14ac:dyDescent="0.2">
      <c r="A545" s="52">
        <v>412500</v>
      </c>
      <c r="B545" s="45" t="s">
        <v>55</v>
      </c>
      <c r="C545" s="54">
        <v>11600.000000000007</v>
      </c>
      <c r="D545" s="46">
        <v>8000</v>
      </c>
      <c r="E545" s="54">
        <v>0</v>
      </c>
      <c r="F545" s="280">
        <f t="shared" si="189"/>
        <v>68.965517241379274</v>
      </c>
      <c r="G545" s="25"/>
      <c r="H545" s="264"/>
    </row>
    <row r="546" spans="1:8" s="26" customFormat="1" x14ac:dyDescent="0.2">
      <c r="A546" s="52">
        <v>412600</v>
      </c>
      <c r="B546" s="45" t="s">
        <v>56</v>
      </c>
      <c r="C546" s="54">
        <v>13200.000000000002</v>
      </c>
      <c r="D546" s="46">
        <v>13200.000000000002</v>
      </c>
      <c r="E546" s="54">
        <v>0</v>
      </c>
      <c r="F546" s="280">
        <f t="shared" si="189"/>
        <v>100</v>
      </c>
      <c r="G546" s="25"/>
      <c r="H546" s="264"/>
    </row>
    <row r="547" spans="1:8" s="26" customFormat="1" x14ac:dyDescent="0.2">
      <c r="A547" s="52">
        <v>412700</v>
      </c>
      <c r="B547" s="45" t="s">
        <v>58</v>
      </c>
      <c r="C547" s="54">
        <v>8600</v>
      </c>
      <c r="D547" s="46">
        <v>11000</v>
      </c>
      <c r="E547" s="54">
        <v>0</v>
      </c>
      <c r="F547" s="280">
        <f t="shared" si="189"/>
        <v>127.90697674418605</v>
      </c>
      <c r="G547" s="25"/>
      <c r="H547" s="264"/>
    </row>
    <row r="548" spans="1:8" s="26" customFormat="1" x14ac:dyDescent="0.2">
      <c r="A548" s="52">
        <v>412900</v>
      </c>
      <c r="B548" s="49" t="s">
        <v>72</v>
      </c>
      <c r="C548" s="54">
        <v>1499.9999999999995</v>
      </c>
      <c r="D548" s="46">
        <v>200</v>
      </c>
      <c r="E548" s="54">
        <v>0</v>
      </c>
      <c r="F548" s="280">
        <f t="shared" si="189"/>
        <v>13.333333333333339</v>
      </c>
      <c r="G548" s="25"/>
      <c r="H548" s="264"/>
    </row>
    <row r="549" spans="1:8" s="26" customFormat="1" x14ac:dyDescent="0.2">
      <c r="A549" s="52">
        <v>412900</v>
      </c>
      <c r="B549" s="49" t="s">
        <v>73</v>
      </c>
      <c r="C549" s="54">
        <v>13000.000000000049</v>
      </c>
      <c r="D549" s="46">
        <v>14000</v>
      </c>
      <c r="E549" s="54">
        <v>0</v>
      </c>
      <c r="F549" s="280">
        <f t="shared" si="189"/>
        <v>107.69230769230728</v>
      </c>
      <c r="G549" s="25"/>
      <c r="H549" s="264"/>
    </row>
    <row r="550" spans="1:8" s="26" customFormat="1" x14ac:dyDescent="0.2">
      <c r="A550" s="52">
        <v>412900</v>
      </c>
      <c r="B550" s="49" t="s">
        <v>74</v>
      </c>
      <c r="C550" s="54">
        <v>5100</v>
      </c>
      <c r="D550" s="46">
        <v>900</v>
      </c>
      <c r="E550" s="54">
        <v>0</v>
      </c>
      <c r="F550" s="280">
        <f t="shared" si="189"/>
        <v>17.647058823529413</v>
      </c>
      <c r="G550" s="25"/>
      <c r="H550" s="264"/>
    </row>
    <row r="551" spans="1:8" s="26" customFormat="1" x14ac:dyDescent="0.2">
      <c r="A551" s="52">
        <v>412900</v>
      </c>
      <c r="B551" s="49" t="s">
        <v>75</v>
      </c>
      <c r="C551" s="54">
        <v>500</v>
      </c>
      <c r="D551" s="46">
        <v>500</v>
      </c>
      <c r="E551" s="54">
        <v>0</v>
      </c>
      <c r="F551" s="280">
        <f t="shared" si="189"/>
        <v>100</v>
      </c>
      <c r="G551" s="25"/>
      <c r="H551" s="264"/>
    </row>
    <row r="552" spans="1:8" s="26" customFormat="1" x14ac:dyDescent="0.2">
      <c r="A552" s="52">
        <v>412900</v>
      </c>
      <c r="B552" s="49" t="s">
        <v>76</v>
      </c>
      <c r="C552" s="54">
        <v>1100</v>
      </c>
      <c r="D552" s="46">
        <v>1100</v>
      </c>
      <c r="E552" s="54">
        <v>0</v>
      </c>
      <c r="F552" s="280">
        <f t="shared" si="189"/>
        <v>100</v>
      </c>
      <c r="G552" s="25"/>
      <c r="H552" s="264"/>
    </row>
    <row r="553" spans="1:8" s="26" customFormat="1" x14ac:dyDescent="0.2">
      <c r="A553" s="42">
        <v>510000</v>
      </c>
      <c r="B553" s="47" t="s">
        <v>245</v>
      </c>
      <c r="C553" s="41">
        <f t="shared" ref="C553" si="192">C554+C556</f>
        <v>2100</v>
      </c>
      <c r="D553" s="41">
        <f t="shared" ref="D553" si="193">D554+D556</f>
        <v>4500</v>
      </c>
      <c r="E553" s="41">
        <f>E554+E556</f>
        <v>0</v>
      </c>
      <c r="F553" s="283">
        <f t="shared" si="189"/>
        <v>214.28571428571428</v>
      </c>
      <c r="G553" s="25"/>
      <c r="H553" s="264"/>
    </row>
    <row r="554" spans="1:8" s="26" customFormat="1" x14ac:dyDescent="0.2">
      <c r="A554" s="42">
        <v>511000</v>
      </c>
      <c r="B554" s="47" t="s">
        <v>246</v>
      </c>
      <c r="C554" s="41">
        <f t="shared" ref="C554" si="194">SUM(C555:C555)</f>
        <v>900</v>
      </c>
      <c r="D554" s="41">
        <f t="shared" ref="D554" si="195">SUM(D555:D555)</f>
        <v>3000</v>
      </c>
      <c r="E554" s="41">
        <f t="shared" ref="E554" si="196">SUM(E555:E555)</f>
        <v>0</v>
      </c>
      <c r="F554" s="283"/>
      <c r="G554" s="25"/>
      <c r="H554" s="264"/>
    </row>
    <row r="555" spans="1:8" s="26" customFormat="1" x14ac:dyDescent="0.2">
      <c r="A555" s="52">
        <v>511300</v>
      </c>
      <c r="B555" s="45" t="s">
        <v>249</v>
      </c>
      <c r="C555" s="54">
        <v>900</v>
      </c>
      <c r="D555" s="46">
        <v>3000</v>
      </c>
      <c r="E555" s="54">
        <v>0</v>
      </c>
      <c r="F555" s="280"/>
      <c r="G555" s="25"/>
      <c r="H555" s="264"/>
    </row>
    <row r="556" spans="1:8" s="26" customFormat="1" x14ac:dyDescent="0.2">
      <c r="A556" s="42">
        <v>516000</v>
      </c>
      <c r="B556" s="47" t="s">
        <v>257</v>
      </c>
      <c r="C556" s="41">
        <f t="shared" ref="C556" si="197">C557</f>
        <v>1200</v>
      </c>
      <c r="D556" s="41">
        <f t="shared" ref="D556" si="198">D557</f>
        <v>1500</v>
      </c>
      <c r="E556" s="41">
        <f t="shared" ref="E556" si="199">E557</f>
        <v>0</v>
      </c>
      <c r="F556" s="283">
        <f t="shared" ref="F556:F561" si="200">D556/C556*100</f>
        <v>125</v>
      </c>
      <c r="G556" s="25"/>
      <c r="H556" s="264"/>
    </row>
    <row r="557" spans="1:8" s="26" customFormat="1" x14ac:dyDescent="0.2">
      <c r="A557" s="52">
        <v>516100</v>
      </c>
      <c r="B557" s="45" t="s">
        <v>257</v>
      </c>
      <c r="C557" s="54">
        <v>1200</v>
      </c>
      <c r="D557" s="46">
        <v>1500</v>
      </c>
      <c r="E557" s="54">
        <v>0</v>
      </c>
      <c r="F557" s="280">
        <f t="shared" si="200"/>
        <v>125</v>
      </c>
      <c r="G557" s="25"/>
      <c r="H557" s="264"/>
    </row>
    <row r="558" spans="1:8" s="51" customFormat="1" x14ac:dyDescent="0.2">
      <c r="A558" s="42">
        <v>630000</v>
      </c>
      <c r="B558" s="47" t="s">
        <v>277</v>
      </c>
      <c r="C558" s="41">
        <f>0+C559</f>
        <v>7400</v>
      </c>
      <c r="D558" s="41">
        <f>0+D559</f>
        <v>0</v>
      </c>
      <c r="E558" s="41">
        <f>0+E559</f>
        <v>0</v>
      </c>
      <c r="F558" s="283">
        <f t="shared" si="200"/>
        <v>0</v>
      </c>
      <c r="G558" s="266"/>
      <c r="H558" s="264"/>
    </row>
    <row r="559" spans="1:8" s="51" customFormat="1" x14ac:dyDescent="0.2">
      <c r="A559" s="42">
        <v>638000</v>
      </c>
      <c r="B559" s="47" t="s">
        <v>284</v>
      </c>
      <c r="C559" s="41">
        <f t="shared" ref="C559" si="201">C560</f>
        <v>7400</v>
      </c>
      <c r="D559" s="41">
        <f t="shared" ref="D559" si="202">D560</f>
        <v>0</v>
      </c>
      <c r="E559" s="41">
        <f t="shared" ref="E559" si="203">E560</f>
        <v>0</v>
      </c>
      <c r="F559" s="283">
        <f t="shared" si="200"/>
        <v>0</v>
      </c>
      <c r="G559" s="266"/>
      <c r="H559" s="264"/>
    </row>
    <row r="560" spans="1:8" s="26" customFormat="1" x14ac:dyDescent="0.2">
      <c r="A560" s="52">
        <v>638100</v>
      </c>
      <c r="B560" s="45" t="s">
        <v>285</v>
      </c>
      <c r="C560" s="54">
        <v>7400</v>
      </c>
      <c r="D560" s="46">
        <v>0</v>
      </c>
      <c r="E560" s="54">
        <v>0</v>
      </c>
      <c r="F560" s="280">
        <f t="shared" si="200"/>
        <v>0</v>
      </c>
      <c r="G560" s="25"/>
      <c r="H560" s="264"/>
    </row>
    <row r="561" spans="1:8" s="26" customFormat="1" x14ac:dyDescent="0.2">
      <c r="A561" s="82"/>
      <c r="B561" s="76" t="s">
        <v>294</v>
      </c>
      <c r="C561" s="80">
        <f>C536+C553+C558+0</f>
        <v>620400</v>
      </c>
      <c r="D561" s="80">
        <f>D536+D553+D558+0</f>
        <v>618100</v>
      </c>
      <c r="E561" s="80">
        <f>E536+E553+E558+0</f>
        <v>0</v>
      </c>
      <c r="F561" s="30">
        <f t="shared" si="200"/>
        <v>99.62927143778208</v>
      </c>
      <c r="G561" s="25"/>
      <c r="H561" s="264"/>
    </row>
    <row r="562" spans="1:8" s="26" customFormat="1" x14ac:dyDescent="0.2">
      <c r="A562" s="62"/>
      <c r="B562" s="40"/>
      <c r="C562" s="63"/>
      <c r="D562" s="63"/>
      <c r="E562" s="63"/>
      <c r="F562" s="145"/>
      <c r="G562" s="25"/>
      <c r="H562" s="264"/>
    </row>
    <row r="563" spans="1:8" s="26" customFormat="1" x14ac:dyDescent="0.2">
      <c r="A563" s="39"/>
      <c r="B563" s="40"/>
      <c r="C563" s="46"/>
      <c r="D563" s="46"/>
      <c r="E563" s="46"/>
      <c r="F563" s="282"/>
      <c r="G563" s="25"/>
      <c r="H563" s="264"/>
    </row>
    <row r="564" spans="1:8" s="26" customFormat="1" x14ac:dyDescent="0.2">
      <c r="A564" s="44" t="s">
        <v>328</v>
      </c>
      <c r="B564" s="47"/>
      <c r="C564" s="46"/>
      <c r="D564" s="46"/>
      <c r="E564" s="46"/>
      <c r="F564" s="282"/>
      <c r="G564" s="25"/>
      <c r="H564" s="264"/>
    </row>
    <row r="565" spans="1:8" s="26" customFormat="1" x14ac:dyDescent="0.2">
      <c r="A565" s="44" t="s">
        <v>315</v>
      </c>
      <c r="B565" s="47"/>
      <c r="C565" s="46"/>
      <c r="D565" s="46"/>
      <c r="E565" s="46"/>
      <c r="F565" s="282"/>
      <c r="G565" s="25"/>
      <c r="H565" s="264"/>
    </row>
    <row r="566" spans="1:8" s="26" customFormat="1" x14ac:dyDescent="0.2">
      <c r="A566" s="44" t="s">
        <v>329</v>
      </c>
      <c r="B566" s="47"/>
      <c r="C566" s="46"/>
      <c r="D566" s="46"/>
      <c r="E566" s="46"/>
      <c r="F566" s="282"/>
      <c r="G566" s="25"/>
      <c r="H566" s="264"/>
    </row>
    <row r="567" spans="1:8" s="26" customFormat="1" x14ac:dyDescent="0.2">
      <c r="A567" s="44" t="s">
        <v>293</v>
      </c>
      <c r="B567" s="47"/>
      <c r="C567" s="46"/>
      <c r="D567" s="46"/>
      <c r="E567" s="46"/>
      <c r="F567" s="282"/>
      <c r="G567" s="25"/>
      <c r="H567" s="264"/>
    </row>
    <row r="568" spans="1:8" s="26" customFormat="1" x14ac:dyDescent="0.2">
      <c r="A568" s="44"/>
      <c r="B568" s="72"/>
      <c r="C568" s="63"/>
      <c r="D568" s="63"/>
      <c r="E568" s="63"/>
      <c r="F568" s="145"/>
      <c r="G568" s="25"/>
      <c r="H568" s="264"/>
    </row>
    <row r="569" spans="1:8" s="26" customFormat="1" x14ac:dyDescent="0.2">
      <c r="A569" s="42">
        <v>410000</v>
      </c>
      <c r="B569" s="43" t="s">
        <v>42</v>
      </c>
      <c r="C569" s="41">
        <f>C570+C574+C584</f>
        <v>197800</v>
      </c>
      <c r="D569" s="41">
        <f>D570+D574+D584</f>
        <v>181600</v>
      </c>
      <c r="E569" s="41">
        <f>E570+E574+E584</f>
        <v>0</v>
      </c>
      <c r="F569" s="283">
        <f t="shared" ref="F569:F586" si="204">D569/C569*100</f>
        <v>91.809908998988874</v>
      </c>
      <c r="G569" s="25"/>
      <c r="H569" s="264"/>
    </row>
    <row r="570" spans="1:8" s="26" customFormat="1" x14ac:dyDescent="0.2">
      <c r="A570" s="42">
        <v>411000</v>
      </c>
      <c r="B570" s="43" t="s">
        <v>43</v>
      </c>
      <c r="C570" s="41">
        <f t="shared" ref="C570" si="205">SUM(C571:C573)</f>
        <v>96000.000000000015</v>
      </c>
      <c r="D570" s="41">
        <f>SUM(D571:D573)</f>
        <v>97700</v>
      </c>
      <c r="E570" s="41">
        <f>SUM(E571:E573)</f>
        <v>0</v>
      </c>
      <c r="F570" s="283">
        <f t="shared" si="204"/>
        <v>101.77083333333331</v>
      </c>
      <c r="G570" s="25"/>
      <c r="H570" s="264"/>
    </row>
    <row r="571" spans="1:8" s="26" customFormat="1" x14ac:dyDescent="0.2">
      <c r="A571" s="52">
        <v>411100</v>
      </c>
      <c r="B571" s="45" t="s">
        <v>44</v>
      </c>
      <c r="C571" s="54">
        <v>80000.000000000015</v>
      </c>
      <c r="D571" s="46">
        <v>81700</v>
      </c>
      <c r="E571" s="54">
        <v>0</v>
      </c>
      <c r="F571" s="280">
        <f t="shared" si="204"/>
        <v>102.12499999999997</v>
      </c>
      <c r="G571" s="25"/>
      <c r="H571" s="264"/>
    </row>
    <row r="572" spans="1:8" s="26" customFormat="1" ht="40.5" x14ac:dyDescent="0.2">
      <c r="A572" s="52">
        <v>411200</v>
      </c>
      <c r="B572" s="45" t="s">
        <v>45</v>
      </c>
      <c r="C572" s="54">
        <v>11000</v>
      </c>
      <c r="D572" s="46">
        <v>11500</v>
      </c>
      <c r="E572" s="54">
        <v>0</v>
      </c>
      <c r="F572" s="280">
        <f t="shared" si="204"/>
        <v>104.54545454545455</v>
      </c>
      <c r="G572" s="25"/>
      <c r="H572" s="264"/>
    </row>
    <row r="573" spans="1:8" s="26" customFormat="1" x14ac:dyDescent="0.2">
      <c r="A573" s="52">
        <v>411400</v>
      </c>
      <c r="B573" s="45" t="s">
        <v>47</v>
      </c>
      <c r="C573" s="54">
        <v>5000</v>
      </c>
      <c r="D573" s="46">
        <v>4500</v>
      </c>
      <c r="E573" s="54">
        <v>0</v>
      </c>
      <c r="F573" s="280">
        <f t="shared" si="204"/>
        <v>90</v>
      </c>
      <c r="G573" s="25"/>
      <c r="H573" s="264"/>
    </row>
    <row r="574" spans="1:8" s="26" customFormat="1" x14ac:dyDescent="0.2">
      <c r="A574" s="42">
        <v>412000</v>
      </c>
      <c r="B574" s="47" t="s">
        <v>48</v>
      </c>
      <c r="C574" s="41">
        <f>SUM(C575:C583)</f>
        <v>45000</v>
      </c>
      <c r="D574" s="41">
        <f>SUM(D575:D583)</f>
        <v>43900</v>
      </c>
      <c r="E574" s="41">
        <f>SUM(E575:E583)</f>
        <v>0</v>
      </c>
      <c r="F574" s="283">
        <f t="shared" si="204"/>
        <v>97.555555555555557</v>
      </c>
      <c r="G574" s="25"/>
      <c r="H574" s="264"/>
    </row>
    <row r="575" spans="1:8" s="26" customFormat="1" ht="40.5" x14ac:dyDescent="0.2">
      <c r="A575" s="52">
        <v>412200</v>
      </c>
      <c r="B575" s="45" t="s">
        <v>50</v>
      </c>
      <c r="C575" s="54">
        <v>3000</v>
      </c>
      <c r="D575" s="46">
        <v>2500</v>
      </c>
      <c r="E575" s="54">
        <v>0</v>
      </c>
      <c r="F575" s="280">
        <f t="shared" si="204"/>
        <v>83.333333333333343</v>
      </c>
      <c r="G575" s="25"/>
      <c r="H575" s="264"/>
    </row>
    <row r="576" spans="1:8" s="26" customFormat="1" x14ac:dyDescent="0.2">
      <c r="A576" s="52">
        <v>412300</v>
      </c>
      <c r="B576" s="45" t="s">
        <v>51</v>
      </c>
      <c r="C576" s="54">
        <v>5000</v>
      </c>
      <c r="D576" s="46">
        <v>4000</v>
      </c>
      <c r="E576" s="54">
        <v>0</v>
      </c>
      <c r="F576" s="280">
        <f t="shared" si="204"/>
        <v>80</v>
      </c>
      <c r="G576" s="25"/>
      <c r="H576" s="264"/>
    </row>
    <row r="577" spans="1:8" s="26" customFormat="1" x14ac:dyDescent="0.2">
      <c r="A577" s="52">
        <v>412500</v>
      </c>
      <c r="B577" s="45" t="s">
        <v>55</v>
      </c>
      <c r="C577" s="54">
        <v>3000</v>
      </c>
      <c r="D577" s="46">
        <v>3000</v>
      </c>
      <c r="E577" s="54">
        <v>0</v>
      </c>
      <c r="F577" s="280">
        <f t="shared" si="204"/>
        <v>100</v>
      </c>
      <c r="G577" s="25"/>
      <c r="H577" s="264"/>
    </row>
    <row r="578" spans="1:8" s="26" customFormat="1" x14ac:dyDescent="0.2">
      <c r="A578" s="52">
        <v>412600</v>
      </c>
      <c r="B578" s="45" t="s">
        <v>56</v>
      </c>
      <c r="C578" s="54">
        <v>8000.0000000000009</v>
      </c>
      <c r="D578" s="46">
        <v>8000</v>
      </c>
      <c r="E578" s="54">
        <v>0</v>
      </c>
      <c r="F578" s="280">
        <f t="shared" si="204"/>
        <v>99.999999999999986</v>
      </c>
      <c r="G578" s="25"/>
      <c r="H578" s="264"/>
    </row>
    <row r="579" spans="1:8" s="26" customFormat="1" x14ac:dyDescent="0.2">
      <c r="A579" s="52">
        <v>412700</v>
      </c>
      <c r="B579" s="45" t="s">
        <v>58</v>
      </c>
      <c r="C579" s="54">
        <v>3000</v>
      </c>
      <c r="D579" s="46">
        <v>3000</v>
      </c>
      <c r="E579" s="54">
        <v>0</v>
      </c>
      <c r="F579" s="280">
        <f t="shared" si="204"/>
        <v>100</v>
      </c>
      <c r="G579" s="25"/>
      <c r="H579" s="264"/>
    </row>
    <row r="580" spans="1:8" s="26" customFormat="1" x14ac:dyDescent="0.2">
      <c r="A580" s="52">
        <v>412900</v>
      </c>
      <c r="B580" s="45" t="s">
        <v>73</v>
      </c>
      <c r="C580" s="54">
        <v>21800</v>
      </c>
      <c r="D580" s="46">
        <v>22000</v>
      </c>
      <c r="E580" s="54">
        <v>0</v>
      </c>
      <c r="F580" s="280">
        <f t="shared" si="204"/>
        <v>100.91743119266054</v>
      </c>
      <c r="G580" s="25"/>
      <c r="H580" s="264"/>
    </row>
    <row r="581" spans="1:8" s="26" customFormat="1" x14ac:dyDescent="0.2">
      <c r="A581" s="52">
        <v>412900</v>
      </c>
      <c r="B581" s="45" t="s">
        <v>74</v>
      </c>
      <c r="C581" s="54">
        <v>800</v>
      </c>
      <c r="D581" s="46">
        <v>800</v>
      </c>
      <c r="E581" s="54">
        <v>0</v>
      </c>
      <c r="F581" s="280">
        <f t="shared" si="204"/>
        <v>100</v>
      </c>
      <c r="G581" s="25"/>
      <c r="H581" s="264"/>
    </row>
    <row r="582" spans="1:8" s="26" customFormat="1" x14ac:dyDescent="0.2">
      <c r="A582" s="52">
        <v>412900</v>
      </c>
      <c r="B582" s="49" t="s">
        <v>75</v>
      </c>
      <c r="C582" s="54">
        <v>300</v>
      </c>
      <c r="D582" s="46">
        <v>500</v>
      </c>
      <c r="E582" s="54">
        <v>0</v>
      </c>
      <c r="F582" s="280">
        <f t="shared" si="204"/>
        <v>166.66666666666669</v>
      </c>
      <c r="G582" s="25"/>
      <c r="H582" s="264"/>
    </row>
    <row r="583" spans="1:8" s="26" customFormat="1" x14ac:dyDescent="0.2">
      <c r="A583" s="52">
        <v>412900</v>
      </c>
      <c r="B583" s="45" t="s">
        <v>76</v>
      </c>
      <c r="C583" s="54">
        <v>100</v>
      </c>
      <c r="D583" s="46">
        <v>100</v>
      </c>
      <c r="E583" s="54">
        <v>0</v>
      </c>
      <c r="F583" s="280">
        <f t="shared" si="204"/>
        <v>100</v>
      </c>
      <c r="G583" s="25"/>
      <c r="H583" s="264"/>
    </row>
    <row r="584" spans="1:8" s="51" customFormat="1" x14ac:dyDescent="0.2">
      <c r="A584" s="42">
        <v>419000</v>
      </c>
      <c r="B584" s="47" t="s">
        <v>201</v>
      </c>
      <c r="C584" s="41">
        <f t="shared" ref="C584" si="206">C585</f>
        <v>56799.999999999993</v>
      </c>
      <c r="D584" s="41">
        <f t="shared" ref="D584" si="207">D585</f>
        <v>40000</v>
      </c>
      <c r="E584" s="41">
        <f t="shared" ref="E584" si="208">E585</f>
        <v>0</v>
      </c>
      <c r="F584" s="283">
        <f t="shared" si="204"/>
        <v>70.422535211267615</v>
      </c>
      <c r="G584" s="266"/>
      <c r="H584" s="264"/>
    </row>
    <row r="585" spans="1:8" s="26" customFormat="1" x14ac:dyDescent="0.2">
      <c r="A585" s="52">
        <v>419100</v>
      </c>
      <c r="B585" s="45" t="s">
        <v>201</v>
      </c>
      <c r="C585" s="54">
        <v>56799.999999999993</v>
      </c>
      <c r="D585" s="46">
        <v>40000</v>
      </c>
      <c r="E585" s="54">
        <v>0</v>
      </c>
      <c r="F585" s="280">
        <f t="shared" si="204"/>
        <v>70.422535211267615</v>
      </c>
      <c r="G585" s="25"/>
      <c r="H585" s="264"/>
    </row>
    <row r="586" spans="1:8" s="51" customFormat="1" x14ac:dyDescent="0.2">
      <c r="A586" s="42">
        <v>510000</v>
      </c>
      <c r="B586" s="47" t="s">
        <v>245</v>
      </c>
      <c r="C586" s="41">
        <f>C587+C589+0</f>
        <v>1500</v>
      </c>
      <c r="D586" s="41">
        <f>D587+D589+0</f>
        <v>3000</v>
      </c>
      <c r="E586" s="41">
        <f>E587+E589+0</f>
        <v>0</v>
      </c>
      <c r="F586" s="283">
        <f t="shared" si="204"/>
        <v>200</v>
      </c>
      <c r="G586" s="266"/>
      <c r="H586" s="264"/>
    </row>
    <row r="587" spans="1:8" s="51" customFormat="1" x14ac:dyDescent="0.2">
      <c r="A587" s="42">
        <v>511000</v>
      </c>
      <c r="B587" s="47" t="s">
        <v>246</v>
      </c>
      <c r="C587" s="41">
        <f>C588+0</f>
        <v>0</v>
      </c>
      <c r="D587" s="41">
        <f>D588+0</f>
        <v>1500</v>
      </c>
      <c r="E587" s="41">
        <f>E588+0</f>
        <v>0</v>
      </c>
      <c r="F587" s="283">
        <v>0</v>
      </c>
      <c r="G587" s="266"/>
      <c r="H587" s="264"/>
    </row>
    <row r="588" spans="1:8" s="26" customFormat="1" x14ac:dyDescent="0.2">
      <c r="A588" s="52">
        <v>511300</v>
      </c>
      <c r="B588" s="45" t="s">
        <v>249</v>
      </c>
      <c r="C588" s="54">
        <v>0</v>
      </c>
      <c r="D588" s="46">
        <v>1500</v>
      </c>
      <c r="E588" s="54">
        <v>0</v>
      </c>
      <c r="F588" s="280">
        <v>0</v>
      </c>
      <c r="G588" s="25"/>
      <c r="H588" s="264"/>
    </row>
    <row r="589" spans="1:8" s="51" customFormat="1" x14ac:dyDescent="0.2">
      <c r="A589" s="42">
        <v>516000</v>
      </c>
      <c r="B589" s="47" t="s">
        <v>257</v>
      </c>
      <c r="C589" s="41">
        <f t="shared" ref="C589" si="209">C590</f>
        <v>1500</v>
      </c>
      <c r="D589" s="41">
        <f t="shared" ref="D589" si="210">D590</f>
        <v>1500</v>
      </c>
      <c r="E589" s="41">
        <f t="shared" ref="E589" si="211">E590</f>
        <v>0</v>
      </c>
      <c r="F589" s="283">
        <f>D589/C589*100</f>
        <v>100</v>
      </c>
      <c r="G589" s="266"/>
      <c r="H589" s="264"/>
    </row>
    <row r="590" spans="1:8" s="26" customFormat="1" x14ac:dyDescent="0.2">
      <c r="A590" s="52">
        <v>516100</v>
      </c>
      <c r="B590" s="45" t="s">
        <v>257</v>
      </c>
      <c r="C590" s="54">
        <v>1500</v>
      </c>
      <c r="D590" s="46">
        <v>1500</v>
      </c>
      <c r="E590" s="54">
        <v>0</v>
      </c>
      <c r="F590" s="280">
        <f>D590/C590*100</f>
        <v>100</v>
      </c>
      <c r="G590" s="25"/>
      <c r="H590" s="264"/>
    </row>
    <row r="591" spans="1:8" s="26" customFormat="1" x14ac:dyDescent="0.2">
      <c r="A591" s="82"/>
      <c r="B591" s="76" t="s">
        <v>294</v>
      </c>
      <c r="C591" s="80">
        <f>C569+C586</f>
        <v>199300</v>
      </c>
      <c r="D591" s="80">
        <f>D569+D586</f>
        <v>184600</v>
      </c>
      <c r="E591" s="80">
        <f>E569+E586</f>
        <v>0</v>
      </c>
      <c r="F591" s="30">
        <f>D591/C591*100</f>
        <v>92.624184646261924</v>
      </c>
      <c r="G591" s="25"/>
      <c r="H591" s="264"/>
    </row>
    <row r="592" spans="1:8" s="26" customFormat="1" x14ac:dyDescent="0.2">
      <c r="A592" s="62"/>
      <c r="B592" s="40"/>
      <c r="C592" s="63"/>
      <c r="D592" s="63"/>
      <c r="E592" s="63"/>
      <c r="F592" s="145"/>
      <c r="G592" s="25"/>
      <c r="H592" s="264"/>
    </row>
    <row r="593" spans="1:8" s="26" customFormat="1" x14ac:dyDescent="0.2">
      <c r="A593" s="39"/>
      <c r="B593" s="40"/>
      <c r="C593" s="46"/>
      <c r="D593" s="46"/>
      <c r="E593" s="46"/>
      <c r="F593" s="282"/>
      <c r="G593" s="25"/>
      <c r="H593" s="264"/>
    </row>
    <row r="594" spans="1:8" s="26" customFormat="1" x14ac:dyDescent="0.2">
      <c r="A594" s="44" t="s">
        <v>330</v>
      </c>
      <c r="B594" s="47"/>
      <c r="C594" s="46"/>
      <c r="D594" s="46"/>
      <c r="E594" s="46"/>
      <c r="F594" s="282"/>
      <c r="G594" s="25"/>
      <c r="H594" s="264"/>
    </row>
    <row r="595" spans="1:8" s="26" customFormat="1" x14ac:dyDescent="0.2">
      <c r="A595" s="44" t="s">
        <v>315</v>
      </c>
      <c r="B595" s="47"/>
      <c r="C595" s="46"/>
      <c r="D595" s="46"/>
      <c r="E595" s="46"/>
      <c r="F595" s="282"/>
      <c r="G595" s="25"/>
      <c r="H595" s="264"/>
    </row>
    <row r="596" spans="1:8" s="26" customFormat="1" x14ac:dyDescent="0.2">
      <c r="A596" s="44" t="s">
        <v>331</v>
      </c>
      <c r="B596" s="47"/>
      <c r="C596" s="46"/>
      <c r="D596" s="46"/>
      <c r="E596" s="46"/>
      <c r="F596" s="282"/>
      <c r="G596" s="25"/>
      <c r="H596" s="264"/>
    </row>
    <row r="597" spans="1:8" s="26" customFormat="1" x14ac:dyDescent="0.2">
      <c r="A597" s="44" t="s">
        <v>332</v>
      </c>
      <c r="B597" s="47"/>
      <c r="C597" s="46"/>
      <c r="D597" s="46"/>
      <c r="E597" s="46"/>
      <c r="F597" s="282"/>
      <c r="G597" s="25"/>
      <c r="H597" s="264"/>
    </row>
    <row r="598" spans="1:8" s="26" customFormat="1" x14ac:dyDescent="0.2">
      <c r="A598" s="44"/>
      <c r="B598" s="72"/>
      <c r="C598" s="63"/>
      <c r="D598" s="63"/>
      <c r="E598" s="63"/>
      <c r="F598" s="145"/>
      <c r="G598" s="25"/>
      <c r="H598" s="264"/>
    </row>
    <row r="599" spans="1:8" s="26" customFormat="1" x14ac:dyDescent="0.2">
      <c r="A599" s="42">
        <v>410000</v>
      </c>
      <c r="B599" s="43" t="s">
        <v>42</v>
      </c>
      <c r="C599" s="41">
        <f t="shared" ref="C599" si="212">C600+C605</f>
        <v>17902300</v>
      </c>
      <c r="D599" s="41">
        <f t="shared" ref="D599" si="213">D600+D605</f>
        <v>18015300</v>
      </c>
      <c r="E599" s="41">
        <f>E600+E605</f>
        <v>44100</v>
      </c>
      <c r="F599" s="283">
        <f t="shared" ref="F599:F625" si="214">D599/C599*100</f>
        <v>100.63120381180073</v>
      </c>
      <c r="G599" s="25"/>
      <c r="H599" s="264"/>
    </row>
    <row r="600" spans="1:8" s="26" customFormat="1" x14ac:dyDescent="0.2">
      <c r="A600" s="42">
        <v>411000</v>
      </c>
      <c r="B600" s="43" t="s">
        <v>43</v>
      </c>
      <c r="C600" s="41">
        <f t="shared" ref="C600" si="215">SUM(C601:C604)</f>
        <v>15968000</v>
      </c>
      <c r="D600" s="41">
        <f t="shared" ref="D600" si="216">SUM(D601:D604)</f>
        <v>16079100</v>
      </c>
      <c r="E600" s="41">
        <f>SUM(E601:E604)</f>
        <v>0</v>
      </c>
      <c r="F600" s="283">
        <f t="shared" si="214"/>
        <v>100.69576653306613</v>
      </c>
      <c r="G600" s="25"/>
      <c r="H600" s="264"/>
    </row>
    <row r="601" spans="1:8" s="26" customFormat="1" x14ac:dyDescent="0.2">
      <c r="A601" s="52">
        <v>411100</v>
      </c>
      <c r="B601" s="45" t="s">
        <v>44</v>
      </c>
      <c r="C601" s="54">
        <v>14767200</v>
      </c>
      <c r="D601" s="46">
        <v>14875000</v>
      </c>
      <c r="E601" s="54">
        <v>0</v>
      </c>
      <c r="F601" s="280">
        <f t="shared" si="214"/>
        <v>100.72999620781191</v>
      </c>
      <c r="G601" s="25"/>
      <c r="H601" s="264"/>
    </row>
    <row r="602" spans="1:8" s="26" customFormat="1" ht="40.5" x14ac:dyDescent="0.2">
      <c r="A602" s="52">
        <v>411200</v>
      </c>
      <c r="B602" s="45" t="s">
        <v>45</v>
      </c>
      <c r="C602" s="54">
        <v>493600</v>
      </c>
      <c r="D602" s="46">
        <v>496900</v>
      </c>
      <c r="E602" s="54">
        <v>0</v>
      </c>
      <c r="F602" s="280">
        <f t="shared" si="214"/>
        <v>100.66855753646678</v>
      </c>
      <c r="G602" s="25"/>
      <c r="H602" s="264"/>
    </row>
    <row r="603" spans="1:8" s="26" customFormat="1" ht="40.5" x14ac:dyDescent="0.2">
      <c r="A603" s="52">
        <v>411300</v>
      </c>
      <c r="B603" s="45" t="s">
        <v>46</v>
      </c>
      <c r="C603" s="54">
        <v>465000</v>
      </c>
      <c r="D603" s="46">
        <v>490000</v>
      </c>
      <c r="E603" s="54">
        <v>0</v>
      </c>
      <c r="F603" s="280">
        <f t="shared" si="214"/>
        <v>105.3763440860215</v>
      </c>
      <c r="G603" s="25"/>
      <c r="H603" s="264"/>
    </row>
    <row r="604" spans="1:8" s="26" customFormat="1" x14ac:dyDescent="0.2">
      <c r="A604" s="52">
        <v>411400</v>
      </c>
      <c r="B604" s="45" t="s">
        <v>47</v>
      </c>
      <c r="C604" s="54">
        <v>242200</v>
      </c>
      <c r="D604" s="46">
        <v>217200</v>
      </c>
      <c r="E604" s="54">
        <v>0</v>
      </c>
      <c r="F604" s="280">
        <f t="shared" si="214"/>
        <v>89.67795210569777</v>
      </c>
      <c r="G604" s="25"/>
      <c r="H604" s="264"/>
    </row>
    <row r="605" spans="1:8" s="26" customFormat="1" x14ac:dyDescent="0.2">
      <c r="A605" s="42">
        <v>412000</v>
      </c>
      <c r="B605" s="47" t="s">
        <v>48</v>
      </c>
      <c r="C605" s="41">
        <f t="shared" ref="C605" si="217">SUM(C606:C618)</f>
        <v>1934300</v>
      </c>
      <c r="D605" s="41">
        <f t="shared" ref="D605" si="218">SUM(D606:D618)</f>
        <v>1936200</v>
      </c>
      <c r="E605" s="41">
        <f>SUM(E606:E618)</f>
        <v>44100</v>
      </c>
      <c r="F605" s="283">
        <f t="shared" si="214"/>
        <v>100.09822674869461</v>
      </c>
      <c r="G605" s="25"/>
      <c r="H605" s="264"/>
    </row>
    <row r="606" spans="1:8" s="26" customFormat="1" x14ac:dyDescent="0.2">
      <c r="A606" s="52">
        <v>412100</v>
      </c>
      <c r="B606" s="45" t="s">
        <v>49</v>
      </c>
      <c r="C606" s="54">
        <v>228600</v>
      </c>
      <c r="D606" s="46">
        <v>230000</v>
      </c>
      <c r="E606" s="54">
        <v>0</v>
      </c>
      <c r="F606" s="280">
        <f t="shared" si="214"/>
        <v>100.61242344706911</v>
      </c>
      <c r="G606" s="25"/>
      <c r="H606" s="264"/>
    </row>
    <row r="607" spans="1:8" s="26" customFormat="1" ht="40.5" x14ac:dyDescent="0.2">
      <c r="A607" s="52">
        <v>412200</v>
      </c>
      <c r="B607" s="45" t="s">
        <v>50</v>
      </c>
      <c r="C607" s="54">
        <v>570300</v>
      </c>
      <c r="D607" s="46">
        <v>575000</v>
      </c>
      <c r="E607" s="54">
        <v>0</v>
      </c>
      <c r="F607" s="280">
        <f t="shared" si="214"/>
        <v>100.82412765211292</v>
      </c>
      <c r="G607" s="25"/>
      <c r="H607" s="264"/>
    </row>
    <row r="608" spans="1:8" s="26" customFormat="1" x14ac:dyDescent="0.2">
      <c r="A608" s="52">
        <v>412300</v>
      </c>
      <c r="B608" s="45" t="s">
        <v>51</v>
      </c>
      <c r="C608" s="54">
        <v>111600</v>
      </c>
      <c r="D608" s="46">
        <v>112000</v>
      </c>
      <c r="E608" s="54">
        <v>0</v>
      </c>
      <c r="F608" s="280">
        <f t="shared" si="214"/>
        <v>100.35842293906809</v>
      </c>
      <c r="G608" s="25"/>
      <c r="H608" s="264"/>
    </row>
    <row r="609" spans="1:8" s="26" customFormat="1" x14ac:dyDescent="0.2">
      <c r="A609" s="52">
        <v>412500</v>
      </c>
      <c r="B609" s="45" t="s">
        <v>55</v>
      </c>
      <c r="C609" s="54">
        <v>193000</v>
      </c>
      <c r="D609" s="46">
        <v>180000</v>
      </c>
      <c r="E609" s="54">
        <v>0</v>
      </c>
      <c r="F609" s="280">
        <f t="shared" si="214"/>
        <v>93.264248704663217</v>
      </c>
      <c r="G609" s="25"/>
      <c r="H609" s="264"/>
    </row>
    <row r="610" spans="1:8" s="26" customFormat="1" x14ac:dyDescent="0.2">
      <c r="A610" s="52">
        <v>412600</v>
      </c>
      <c r="B610" s="45" t="s">
        <v>56</v>
      </c>
      <c r="C610" s="54">
        <v>214200.00000000009</v>
      </c>
      <c r="D610" s="46">
        <v>218000</v>
      </c>
      <c r="E610" s="54">
        <v>0</v>
      </c>
      <c r="F610" s="280">
        <f t="shared" si="214"/>
        <v>101.77404295051349</v>
      </c>
      <c r="G610" s="25"/>
      <c r="H610" s="264"/>
    </row>
    <row r="611" spans="1:8" s="26" customFormat="1" x14ac:dyDescent="0.2">
      <c r="A611" s="52">
        <v>412700</v>
      </c>
      <c r="B611" s="45" t="s">
        <v>58</v>
      </c>
      <c r="C611" s="54">
        <v>508100</v>
      </c>
      <c r="D611" s="46">
        <v>510000</v>
      </c>
      <c r="E611" s="46">
        <v>44100</v>
      </c>
      <c r="F611" s="280">
        <f t="shared" si="214"/>
        <v>100.37394213737454</v>
      </c>
      <c r="G611" s="25"/>
      <c r="H611" s="264"/>
    </row>
    <row r="612" spans="1:8" s="26" customFormat="1" x14ac:dyDescent="0.2">
      <c r="A612" s="52">
        <v>412900</v>
      </c>
      <c r="B612" s="49" t="s">
        <v>72</v>
      </c>
      <c r="C612" s="54">
        <v>4000</v>
      </c>
      <c r="D612" s="46">
        <v>4000</v>
      </c>
      <c r="E612" s="54">
        <v>0</v>
      </c>
      <c r="F612" s="280">
        <f t="shared" si="214"/>
        <v>100</v>
      </c>
      <c r="G612" s="25"/>
      <c r="H612" s="264"/>
    </row>
    <row r="613" spans="1:8" s="26" customFormat="1" x14ac:dyDescent="0.2">
      <c r="A613" s="52">
        <v>412900</v>
      </c>
      <c r="B613" s="49" t="s">
        <v>73</v>
      </c>
      <c r="C613" s="54">
        <v>4000</v>
      </c>
      <c r="D613" s="46">
        <v>4000</v>
      </c>
      <c r="E613" s="54">
        <v>0</v>
      </c>
      <c r="F613" s="280">
        <f t="shared" si="214"/>
        <v>100</v>
      </c>
      <c r="G613" s="25"/>
      <c r="H613" s="264"/>
    </row>
    <row r="614" spans="1:8" s="26" customFormat="1" x14ac:dyDescent="0.2">
      <c r="A614" s="52">
        <v>412900</v>
      </c>
      <c r="B614" s="49" t="s">
        <v>74</v>
      </c>
      <c r="C614" s="54">
        <v>1200</v>
      </c>
      <c r="D614" s="46">
        <v>1200</v>
      </c>
      <c r="E614" s="54">
        <v>0</v>
      </c>
      <c r="F614" s="280">
        <f t="shared" si="214"/>
        <v>100</v>
      </c>
      <c r="G614" s="25"/>
      <c r="H614" s="264"/>
    </row>
    <row r="615" spans="1:8" s="26" customFormat="1" x14ac:dyDescent="0.2">
      <c r="A615" s="52">
        <v>412900</v>
      </c>
      <c r="B615" s="49" t="s">
        <v>75</v>
      </c>
      <c r="C615" s="54">
        <v>27000</v>
      </c>
      <c r="D615" s="46">
        <v>30000</v>
      </c>
      <c r="E615" s="54">
        <v>0</v>
      </c>
      <c r="F615" s="280">
        <f t="shared" si="214"/>
        <v>111.11111111111111</v>
      </c>
      <c r="G615" s="25"/>
      <c r="H615" s="264"/>
    </row>
    <row r="616" spans="1:8" s="26" customFormat="1" x14ac:dyDescent="0.2">
      <c r="A616" s="52">
        <v>412900</v>
      </c>
      <c r="B616" s="49" t="s">
        <v>76</v>
      </c>
      <c r="C616" s="54">
        <v>31300</v>
      </c>
      <c r="D616" s="46">
        <v>32000</v>
      </c>
      <c r="E616" s="54">
        <v>0</v>
      </c>
      <c r="F616" s="280">
        <f t="shared" si="214"/>
        <v>102.23642172523961</v>
      </c>
      <c r="G616" s="25"/>
      <c r="H616" s="264"/>
    </row>
    <row r="617" spans="1:8" s="26" customFormat="1" x14ac:dyDescent="0.2">
      <c r="A617" s="52">
        <v>412900</v>
      </c>
      <c r="B617" s="45" t="s">
        <v>78</v>
      </c>
      <c r="C617" s="54">
        <v>6000</v>
      </c>
      <c r="D617" s="46">
        <v>5000</v>
      </c>
      <c r="E617" s="54">
        <v>0</v>
      </c>
      <c r="F617" s="280">
        <f t="shared" si="214"/>
        <v>83.333333333333343</v>
      </c>
      <c r="G617" s="25"/>
      <c r="H617" s="264"/>
    </row>
    <row r="618" spans="1:8" s="26" customFormat="1" x14ac:dyDescent="0.2">
      <c r="A618" s="52">
        <v>412900</v>
      </c>
      <c r="B618" s="45" t="s">
        <v>83</v>
      </c>
      <c r="C618" s="54">
        <v>35000</v>
      </c>
      <c r="D618" s="46">
        <v>35000</v>
      </c>
      <c r="E618" s="54">
        <v>0</v>
      </c>
      <c r="F618" s="280">
        <f t="shared" si="214"/>
        <v>100</v>
      </c>
      <c r="G618" s="25"/>
      <c r="H618" s="264"/>
    </row>
    <row r="619" spans="1:8" s="26" customFormat="1" x14ac:dyDescent="0.2">
      <c r="A619" s="42">
        <v>510000</v>
      </c>
      <c r="B619" s="47" t="s">
        <v>245</v>
      </c>
      <c r="C619" s="41">
        <f>C620+C623+0</f>
        <v>193400</v>
      </c>
      <c r="D619" s="41">
        <f>D620+D623+0</f>
        <v>200000</v>
      </c>
      <c r="E619" s="41">
        <f>E620+E623+0</f>
        <v>0</v>
      </c>
      <c r="F619" s="283">
        <f t="shared" si="214"/>
        <v>103.41261633919339</v>
      </c>
      <c r="G619" s="25"/>
      <c r="H619" s="264"/>
    </row>
    <row r="620" spans="1:8" s="26" customFormat="1" x14ac:dyDescent="0.2">
      <c r="A620" s="42">
        <v>511000</v>
      </c>
      <c r="B620" s="47" t="s">
        <v>246</v>
      </c>
      <c r="C620" s="41">
        <f>SUM(C621:C622)</f>
        <v>157200</v>
      </c>
      <c r="D620" s="41">
        <f>SUM(D621:D622)</f>
        <v>120000</v>
      </c>
      <c r="E620" s="41">
        <f>SUM(E621:E622)</f>
        <v>0</v>
      </c>
      <c r="F620" s="283">
        <f t="shared" si="214"/>
        <v>76.335877862595424</v>
      </c>
      <c r="G620" s="25"/>
      <c r="H620" s="264"/>
    </row>
    <row r="621" spans="1:8" s="26" customFormat="1" ht="40.5" x14ac:dyDescent="0.2">
      <c r="A621" s="52">
        <v>511200</v>
      </c>
      <c r="B621" s="45" t="s">
        <v>248</v>
      </c>
      <c r="C621" s="54">
        <v>37200</v>
      </c>
      <c r="D621" s="46">
        <v>0</v>
      </c>
      <c r="E621" s="54">
        <v>0</v>
      </c>
      <c r="F621" s="280">
        <f t="shared" si="214"/>
        <v>0</v>
      </c>
      <c r="G621" s="25"/>
      <c r="H621" s="264"/>
    </row>
    <row r="622" spans="1:8" s="26" customFormat="1" x14ac:dyDescent="0.2">
      <c r="A622" s="52">
        <v>511300</v>
      </c>
      <c r="B622" s="45" t="s">
        <v>249</v>
      </c>
      <c r="C622" s="54">
        <v>120000</v>
      </c>
      <c r="D622" s="46">
        <v>120000</v>
      </c>
      <c r="E622" s="54">
        <v>0</v>
      </c>
      <c r="F622" s="280">
        <f t="shared" si="214"/>
        <v>100</v>
      </c>
      <c r="G622" s="25"/>
      <c r="H622" s="264"/>
    </row>
    <row r="623" spans="1:8" s="51" customFormat="1" x14ac:dyDescent="0.2">
      <c r="A623" s="42">
        <v>516000</v>
      </c>
      <c r="B623" s="47" t="s">
        <v>257</v>
      </c>
      <c r="C623" s="41">
        <f t="shared" ref="C623" si="219">C624</f>
        <v>36200</v>
      </c>
      <c r="D623" s="41">
        <f t="shared" ref="D623" si="220">D624</f>
        <v>80000</v>
      </c>
      <c r="E623" s="41">
        <f t="shared" ref="E623" si="221">E624</f>
        <v>0</v>
      </c>
      <c r="F623" s="283">
        <f t="shared" si="214"/>
        <v>220.99447513812157</v>
      </c>
      <c r="G623" s="266"/>
      <c r="H623" s="264"/>
    </row>
    <row r="624" spans="1:8" s="26" customFormat="1" x14ac:dyDescent="0.2">
      <c r="A624" s="52">
        <v>516100</v>
      </c>
      <c r="B624" s="45" t="s">
        <v>257</v>
      </c>
      <c r="C624" s="54">
        <v>36200</v>
      </c>
      <c r="D624" s="46">
        <v>80000</v>
      </c>
      <c r="E624" s="54">
        <v>0</v>
      </c>
      <c r="F624" s="280">
        <f t="shared" si="214"/>
        <v>220.99447513812157</v>
      </c>
      <c r="G624" s="25"/>
      <c r="H624" s="264"/>
    </row>
    <row r="625" spans="1:8" s="51" customFormat="1" x14ac:dyDescent="0.2">
      <c r="A625" s="42">
        <v>630000</v>
      </c>
      <c r="B625" s="47" t="s">
        <v>277</v>
      </c>
      <c r="C625" s="41">
        <f>C626+C628</f>
        <v>445100</v>
      </c>
      <c r="D625" s="41">
        <f>D626+D628</f>
        <v>394400</v>
      </c>
      <c r="E625" s="41">
        <f>E626+E628</f>
        <v>0</v>
      </c>
      <c r="F625" s="283">
        <f t="shared" si="214"/>
        <v>88.609301280611092</v>
      </c>
      <c r="G625" s="266"/>
      <c r="H625" s="264"/>
    </row>
    <row r="626" spans="1:8" s="51" customFormat="1" x14ac:dyDescent="0.2">
      <c r="A626" s="42">
        <v>631000</v>
      </c>
      <c r="B626" s="47" t="s">
        <v>278</v>
      </c>
      <c r="C626" s="41">
        <f>C627+0</f>
        <v>0</v>
      </c>
      <c r="D626" s="41">
        <f>SUM(D627:D627)</f>
        <v>31300</v>
      </c>
      <c r="E626" s="41">
        <f>E627+0</f>
        <v>0</v>
      </c>
      <c r="F626" s="283">
        <v>0</v>
      </c>
      <c r="G626" s="266"/>
      <c r="H626" s="264"/>
    </row>
    <row r="627" spans="1:8" s="26" customFormat="1" x14ac:dyDescent="0.2">
      <c r="A627" s="52">
        <v>631900</v>
      </c>
      <c r="B627" s="45" t="s">
        <v>281</v>
      </c>
      <c r="C627" s="54">
        <v>0</v>
      </c>
      <c r="D627" s="46">
        <v>31300</v>
      </c>
      <c r="E627" s="54">
        <v>0</v>
      </c>
      <c r="F627" s="280">
        <v>0</v>
      </c>
      <c r="G627" s="25"/>
      <c r="H627" s="264"/>
    </row>
    <row r="628" spans="1:8" s="51" customFormat="1" x14ac:dyDescent="0.2">
      <c r="A628" s="42">
        <v>638000</v>
      </c>
      <c r="B628" s="47" t="s">
        <v>284</v>
      </c>
      <c r="C628" s="41">
        <f t="shared" ref="C628" si="222">C629</f>
        <v>445100</v>
      </c>
      <c r="D628" s="41">
        <f t="shared" ref="D628" si="223">D629</f>
        <v>363100</v>
      </c>
      <c r="E628" s="41">
        <f t="shared" ref="E628" si="224">E629</f>
        <v>0</v>
      </c>
      <c r="F628" s="283">
        <f>D628/C628*100</f>
        <v>81.577173668838469</v>
      </c>
      <c r="G628" s="266"/>
      <c r="H628" s="264"/>
    </row>
    <row r="629" spans="1:8" s="26" customFormat="1" x14ac:dyDescent="0.2">
      <c r="A629" s="52">
        <v>638100</v>
      </c>
      <c r="B629" s="45" t="s">
        <v>285</v>
      </c>
      <c r="C629" s="54">
        <v>445100</v>
      </c>
      <c r="D629" s="46">
        <v>363100</v>
      </c>
      <c r="E629" s="54">
        <v>0</v>
      </c>
      <c r="F629" s="280">
        <f>D629/C629*100</f>
        <v>81.577173668838469</v>
      </c>
      <c r="G629" s="25"/>
      <c r="H629" s="264"/>
    </row>
    <row r="630" spans="1:8" s="26" customFormat="1" x14ac:dyDescent="0.2">
      <c r="A630" s="82"/>
      <c r="B630" s="76" t="s">
        <v>294</v>
      </c>
      <c r="C630" s="80">
        <f>C599+C619+C625</f>
        <v>18540800</v>
      </c>
      <c r="D630" s="80">
        <f>D599+D619+D625</f>
        <v>18609700</v>
      </c>
      <c r="E630" s="80">
        <f>E599+E619+E625</f>
        <v>44100</v>
      </c>
      <c r="F630" s="30">
        <f>D630/C630*100</f>
        <v>100.37161287538834</v>
      </c>
      <c r="G630" s="25"/>
      <c r="H630" s="264"/>
    </row>
    <row r="631" spans="1:8" s="26" customFormat="1" x14ac:dyDescent="0.2">
      <c r="A631" s="62"/>
      <c r="B631" s="40"/>
      <c r="C631" s="63"/>
      <c r="D631" s="63"/>
      <c r="E631" s="63"/>
      <c r="F631" s="145"/>
      <c r="G631" s="25"/>
      <c r="H631" s="264"/>
    </row>
    <row r="632" spans="1:8" s="26" customFormat="1" x14ac:dyDescent="0.2">
      <c r="A632" s="39"/>
      <c r="B632" s="40"/>
      <c r="C632" s="46"/>
      <c r="D632" s="46"/>
      <c r="E632" s="46"/>
      <c r="F632" s="282"/>
      <c r="G632" s="25"/>
      <c r="H632" s="264"/>
    </row>
    <row r="633" spans="1:8" s="26" customFormat="1" x14ac:dyDescent="0.2">
      <c r="A633" s="44" t="s">
        <v>333</v>
      </c>
      <c r="B633" s="47"/>
      <c r="C633" s="46"/>
      <c r="D633" s="46"/>
      <c r="E633" s="46"/>
      <c r="F633" s="282"/>
      <c r="G633" s="25"/>
      <c r="H633" s="264"/>
    </row>
    <row r="634" spans="1:8" s="26" customFormat="1" x14ac:dyDescent="0.2">
      <c r="A634" s="44" t="s">
        <v>315</v>
      </c>
      <c r="B634" s="47"/>
      <c r="C634" s="46"/>
      <c r="D634" s="46"/>
      <c r="E634" s="46"/>
      <c r="F634" s="282"/>
      <c r="G634" s="25"/>
      <c r="H634" s="264"/>
    </row>
    <row r="635" spans="1:8" s="26" customFormat="1" x14ac:dyDescent="0.2">
      <c r="A635" s="44" t="s">
        <v>334</v>
      </c>
      <c r="B635" s="47"/>
      <c r="C635" s="46"/>
      <c r="D635" s="46"/>
      <c r="E635" s="46"/>
      <c r="F635" s="282"/>
      <c r="G635" s="25"/>
      <c r="H635" s="264"/>
    </row>
    <row r="636" spans="1:8" s="26" customFormat="1" x14ac:dyDescent="0.2">
      <c r="A636" s="44" t="s">
        <v>293</v>
      </c>
      <c r="B636" s="47"/>
      <c r="C636" s="46"/>
      <c r="D636" s="46"/>
      <c r="E636" s="46"/>
      <c r="F636" s="282"/>
      <c r="G636" s="25"/>
      <c r="H636" s="264"/>
    </row>
    <row r="637" spans="1:8" s="26" customFormat="1" x14ac:dyDescent="0.2">
      <c r="A637" s="44"/>
      <c r="B637" s="72"/>
      <c r="C637" s="63"/>
      <c r="D637" s="63"/>
      <c r="E637" s="63"/>
      <c r="F637" s="145"/>
      <c r="G637" s="25"/>
      <c r="H637" s="264"/>
    </row>
    <row r="638" spans="1:8" s="26" customFormat="1" x14ac:dyDescent="0.2">
      <c r="A638" s="42">
        <v>410000</v>
      </c>
      <c r="B638" s="43" t="s">
        <v>42</v>
      </c>
      <c r="C638" s="41">
        <f>C639+C644+C654</f>
        <v>10485000</v>
      </c>
      <c r="D638" s="41">
        <f>D639+D644+D654</f>
        <v>10554000</v>
      </c>
      <c r="E638" s="41">
        <f>E639+E644+E654</f>
        <v>0</v>
      </c>
      <c r="F638" s="283">
        <f t="shared" ref="F638:F668" si="225">D638/C638*100</f>
        <v>100.65808297567955</v>
      </c>
      <c r="G638" s="25"/>
      <c r="H638" s="264"/>
    </row>
    <row r="639" spans="1:8" s="26" customFormat="1" x14ac:dyDescent="0.2">
      <c r="A639" s="42">
        <v>411000</v>
      </c>
      <c r="B639" s="43" t="s">
        <v>43</v>
      </c>
      <c r="C639" s="41">
        <f t="shared" ref="C639" si="226">SUM(C640:C643)</f>
        <v>6096600</v>
      </c>
      <c r="D639" s="41">
        <f t="shared" ref="D639" si="227">SUM(D640:D643)</f>
        <v>6146000</v>
      </c>
      <c r="E639" s="41">
        <f>SUM(E640:E643)</f>
        <v>0</v>
      </c>
      <c r="F639" s="283">
        <f t="shared" si="225"/>
        <v>100.81028770134172</v>
      </c>
      <c r="G639" s="25"/>
      <c r="H639" s="264"/>
    </row>
    <row r="640" spans="1:8" s="26" customFormat="1" x14ac:dyDescent="0.2">
      <c r="A640" s="52">
        <v>411100</v>
      </c>
      <c r="B640" s="45" t="s">
        <v>44</v>
      </c>
      <c r="C640" s="54">
        <v>5585600</v>
      </c>
      <c r="D640" s="46">
        <v>5620000</v>
      </c>
      <c r="E640" s="54">
        <v>0</v>
      </c>
      <c r="F640" s="280">
        <f t="shared" si="225"/>
        <v>100.61586937840161</v>
      </c>
      <c r="G640" s="25"/>
      <c r="H640" s="264"/>
    </row>
    <row r="641" spans="1:8" s="26" customFormat="1" ht="40.5" x14ac:dyDescent="0.2">
      <c r="A641" s="52">
        <v>411200</v>
      </c>
      <c r="B641" s="45" t="s">
        <v>45</v>
      </c>
      <c r="C641" s="54">
        <v>246000</v>
      </c>
      <c r="D641" s="46">
        <v>246000</v>
      </c>
      <c r="E641" s="54">
        <v>0</v>
      </c>
      <c r="F641" s="280">
        <f t="shared" si="225"/>
        <v>100</v>
      </c>
      <c r="G641" s="25"/>
      <c r="H641" s="264"/>
    </row>
    <row r="642" spans="1:8" s="26" customFormat="1" ht="40.5" x14ac:dyDescent="0.2">
      <c r="A642" s="52">
        <v>411300</v>
      </c>
      <c r="B642" s="45" t="s">
        <v>46</v>
      </c>
      <c r="C642" s="54">
        <v>185000</v>
      </c>
      <c r="D642" s="46">
        <v>200000</v>
      </c>
      <c r="E642" s="54">
        <v>0</v>
      </c>
      <c r="F642" s="280">
        <f t="shared" si="225"/>
        <v>108.10810810810811</v>
      </c>
      <c r="G642" s="25"/>
      <c r="H642" s="264"/>
    </row>
    <row r="643" spans="1:8" s="26" customFormat="1" x14ac:dyDescent="0.2">
      <c r="A643" s="52">
        <v>411400</v>
      </c>
      <c r="B643" s="45" t="s">
        <v>47</v>
      </c>
      <c r="C643" s="54">
        <v>80000</v>
      </c>
      <c r="D643" s="46">
        <v>80000</v>
      </c>
      <c r="E643" s="54">
        <v>0</v>
      </c>
      <c r="F643" s="280">
        <f t="shared" si="225"/>
        <v>100</v>
      </c>
      <c r="G643" s="25"/>
      <c r="H643" s="264"/>
    </row>
    <row r="644" spans="1:8" s="26" customFormat="1" x14ac:dyDescent="0.2">
      <c r="A644" s="42">
        <v>412000</v>
      </c>
      <c r="B644" s="47" t="s">
        <v>48</v>
      </c>
      <c r="C644" s="41">
        <f>SUM(C645:C653)</f>
        <v>4387400</v>
      </c>
      <c r="D644" s="41">
        <f>SUM(D645:D653)</f>
        <v>4407000</v>
      </c>
      <c r="E644" s="41">
        <f>SUM(E645:E653)</f>
        <v>0</v>
      </c>
      <c r="F644" s="283">
        <f t="shared" si="225"/>
        <v>100.44673382869125</v>
      </c>
      <c r="G644" s="25"/>
      <c r="H644" s="264"/>
    </row>
    <row r="645" spans="1:8" s="26" customFormat="1" ht="40.5" x14ac:dyDescent="0.2">
      <c r="A645" s="52">
        <v>412200</v>
      </c>
      <c r="B645" s="45" t="s">
        <v>50</v>
      </c>
      <c r="C645" s="54">
        <v>2200000</v>
      </c>
      <c r="D645" s="46">
        <v>2220000</v>
      </c>
      <c r="E645" s="54">
        <v>0</v>
      </c>
      <c r="F645" s="280">
        <f t="shared" si="225"/>
        <v>100.90909090909091</v>
      </c>
      <c r="G645" s="25"/>
      <c r="H645" s="264"/>
    </row>
    <row r="646" spans="1:8" s="26" customFormat="1" x14ac:dyDescent="0.2">
      <c r="A646" s="52">
        <v>412300</v>
      </c>
      <c r="B646" s="45" t="s">
        <v>51</v>
      </c>
      <c r="C646" s="54">
        <v>300000</v>
      </c>
      <c r="D646" s="46">
        <v>300000</v>
      </c>
      <c r="E646" s="54">
        <v>0</v>
      </c>
      <c r="F646" s="280">
        <f t="shared" si="225"/>
        <v>100</v>
      </c>
      <c r="G646" s="25"/>
      <c r="H646" s="264"/>
    </row>
    <row r="647" spans="1:8" s="26" customFormat="1" x14ac:dyDescent="0.2">
      <c r="A647" s="52">
        <v>412500</v>
      </c>
      <c r="B647" s="45" t="s">
        <v>55</v>
      </c>
      <c r="C647" s="54">
        <v>739999.99999999988</v>
      </c>
      <c r="D647" s="46">
        <v>750000</v>
      </c>
      <c r="E647" s="54">
        <v>0</v>
      </c>
      <c r="F647" s="280">
        <f t="shared" si="225"/>
        <v>101.35135135135135</v>
      </c>
      <c r="G647" s="25"/>
      <c r="H647" s="264"/>
    </row>
    <row r="648" spans="1:8" s="26" customFormat="1" x14ac:dyDescent="0.2">
      <c r="A648" s="52">
        <v>412600</v>
      </c>
      <c r="B648" s="45" t="s">
        <v>56</v>
      </c>
      <c r="C648" s="54">
        <v>10000</v>
      </c>
      <c r="D648" s="46">
        <v>10000</v>
      </c>
      <c r="E648" s="54">
        <v>0</v>
      </c>
      <c r="F648" s="280">
        <f t="shared" si="225"/>
        <v>100</v>
      </c>
      <c r="G648" s="25"/>
      <c r="H648" s="264"/>
    </row>
    <row r="649" spans="1:8" s="26" customFormat="1" x14ac:dyDescent="0.2">
      <c r="A649" s="52">
        <v>412700</v>
      </c>
      <c r="B649" s="45" t="s">
        <v>58</v>
      </c>
      <c r="C649" s="54">
        <v>1120000</v>
      </c>
      <c r="D649" s="46">
        <v>1110000</v>
      </c>
      <c r="E649" s="54">
        <v>0</v>
      </c>
      <c r="F649" s="280">
        <f t="shared" si="225"/>
        <v>99.107142857142861</v>
      </c>
      <c r="G649" s="25"/>
      <c r="H649" s="264"/>
    </row>
    <row r="650" spans="1:8" s="26" customFormat="1" x14ac:dyDescent="0.2">
      <c r="A650" s="52">
        <v>412900</v>
      </c>
      <c r="B650" s="49" t="s">
        <v>72</v>
      </c>
      <c r="C650" s="54">
        <v>3000</v>
      </c>
      <c r="D650" s="46">
        <v>3000</v>
      </c>
      <c r="E650" s="54">
        <v>0</v>
      </c>
      <c r="F650" s="280">
        <f t="shared" si="225"/>
        <v>100</v>
      </c>
      <c r="G650" s="25"/>
      <c r="H650" s="264"/>
    </row>
    <row r="651" spans="1:8" s="26" customFormat="1" x14ac:dyDescent="0.2">
      <c r="A651" s="52">
        <v>412900</v>
      </c>
      <c r="B651" s="49" t="s">
        <v>74</v>
      </c>
      <c r="C651" s="54">
        <v>800</v>
      </c>
      <c r="D651" s="46">
        <v>800</v>
      </c>
      <c r="E651" s="54">
        <v>0</v>
      </c>
      <c r="F651" s="280">
        <f t="shared" si="225"/>
        <v>100</v>
      </c>
      <c r="G651" s="25"/>
      <c r="H651" s="264"/>
    </row>
    <row r="652" spans="1:8" s="26" customFormat="1" x14ac:dyDescent="0.2">
      <c r="A652" s="52">
        <v>412900</v>
      </c>
      <c r="B652" s="49" t="s">
        <v>75</v>
      </c>
      <c r="C652" s="54">
        <v>1600</v>
      </c>
      <c r="D652" s="46">
        <v>1200</v>
      </c>
      <c r="E652" s="54">
        <v>0</v>
      </c>
      <c r="F652" s="280">
        <f t="shared" si="225"/>
        <v>75</v>
      </c>
      <c r="G652" s="25"/>
      <c r="H652" s="264"/>
    </row>
    <row r="653" spans="1:8" s="26" customFormat="1" x14ac:dyDescent="0.2">
      <c r="A653" s="52">
        <v>412900</v>
      </c>
      <c r="B653" s="49" t="s">
        <v>76</v>
      </c>
      <c r="C653" s="54">
        <v>12000.000000000002</v>
      </c>
      <c r="D653" s="46">
        <v>12000.000000000002</v>
      </c>
      <c r="E653" s="54">
        <v>0</v>
      </c>
      <c r="F653" s="280">
        <f t="shared" si="225"/>
        <v>100</v>
      </c>
      <c r="G653" s="25"/>
      <c r="H653" s="264"/>
    </row>
    <row r="654" spans="1:8" s="51" customFormat="1" ht="40.5" x14ac:dyDescent="0.2">
      <c r="A654" s="42">
        <v>418000</v>
      </c>
      <c r="B654" s="47" t="s">
        <v>198</v>
      </c>
      <c r="C654" s="41">
        <f t="shared" ref="C654" si="228">C655</f>
        <v>1000</v>
      </c>
      <c r="D654" s="41">
        <f t="shared" ref="D654" si="229">D655</f>
        <v>1000</v>
      </c>
      <c r="E654" s="41">
        <f t="shared" ref="E654" si="230">E655</f>
        <v>0</v>
      </c>
      <c r="F654" s="283">
        <f t="shared" si="225"/>
        <v>100</v>
      </c>
      <c r="G654" s="266"/>
      <c r="H654" s="264"/>
    </row>
    <row r="655" spans="1:8" s="26" customFormat="1" x14ac:dyDescent="0.2">
      <c r="A655" s="52">
        <v>418400</v>
      </c>
      <c r="B655" s="45" t="s">
        <v>200</v>
      </c>
      <c r="C655" s="54">
        <v>1000</v>
      </c>
      <c r="D655" s="46">
        <v>1000</v>
      </c>
      <c r="E655" s="54">
        <v>0</v>
      </c>
      <c r="F655" s="280">
        <f t="shared" si="225"/>
        <v>100</v>
      </c>
      <c r="G655" s="25"/>
      <c r="H655" s="264"/>
    </row>
    <row r="656" spans="1:8" s="26" customFormat="1" x14ac:dyDescent="0.2">
      <c r="A656" s="42">
        <v>510000</v>
      </c>
      <c r="B656" s="47" t="s">
        <v>245</v>
      </c>
      <c r="C656" s="41">
        <f>C657+C661+C659</f>
        <v>1370000</v>
      </c>
      <c r="D656" s="41">
        <f>D657+D661+D659</f>
        <v>1109500</v>
      </c>
      <c r="E656" s="41">
        <f>E657+E661+E659</f>
        <v>0</v>
      </c>
      <c r="F656" s="283">
        <f t="shared" si="225"/>
        <v>80.985401459854018</v>
      </c>
      <c r="G656" s="25"/>
      <c r="H656" s="264"/>
    </row>
    <row r="657" spans="1:8" s="26" customFormat="1" x14ac:dyDescent="0.2">
      <c r="A657" s="42">
        <v>511000</v>
      </c>
      <c r="B657" s="47" t="s">
        <v>246</v>
      </c>
      <c r="C657" s="41">
        <f>SUM(C658:C658)</f>
        <v>280000</v>
      </c>
      <c r="D657" s="41">
        <f>SUM(D658:D658)</f>
        <v>42000</v>
      </c>
      <c r="E657" s="41">
        <f>SUM(E658:E658)</f>
        <v>0</v>
      </c>
      <c r="F657" s="283">
        <f t="shared" si="225"/>
        <v>15</v>
      </c>
      <c r="G657" s="25"/>
      <c r="H657" s="264"/>
    </row>
    <row r="658" spans="1:8" s="26" customFormat="1" x14ac:dyDescent="0.2">
      <c r="A658" s="52">
        <v>511300</v>
      </c>
      <c r="B658" s="45" t="s">
        <v>249</v>
      </c>
      <c r="C658" s="54">
        <v>280000</v>
      </c>
      <c r="D658" s="46">
        <v>42000</v>
      </c>
      <c r="E658" s="54">
        <v>0</v>
      </c>
      <c r="F658" s="280">
        <f t="shared" si="225"/>
        <v>15</v>
      </c>
      <c r="G658" s="25"/>
      <c r="H658" s="264"/>
    </row>
    <row r="659" spans="1:8" s="51" customFormat="1" x14ac:dyDescent="0.2">
      <c r="A659" s="42">
        <v>513000</v>
      </c>
      <c r="B659" s="47" t="s">
        <v>253</v>
      </c>
      <c r="C659" s="41">
        <f t="shared" ref="C659" si="231">C660</f>
        <v>877000</v>
      </c>
      <c r="D659" s="41">
        <f t="shared" ref="D659" si="232">D660</f>
        <v>877500</v>
      </c>
      <c r="E659" s="41">
        <f t="shared" ref="E659" si="233">E660</f>
        <v>0</v>
      </c>
      <c r="F659" s="283">
        <f t="shared" si="225"/>
        <v>100.05701254275941</v>
      </c>
      <c r="G659" s="266"/>
      <c r="H659" s="264"/>
    </row>
    <row r="660" spans="1:8" s="26" customFormat="1" x14ac:dyDescent="0.2">
      <c r="A660" s="52">
        <v>513700</v>
      </c>
      <c r="B660" s="45" t="s">
        <v>256</v>
      </c>
      <c r="C660" s="54">
        <v>877000</v>
      </c>
      <c r="D660" s="46">
        <v>877500</v>
      </c>
      <c r="E660" s="54">
        <v>0</v>
      </c>
      <c r="F660" s="280">
        <f t="shared" si="225"/>
        <v>100.05701254275941</v>
      </c>
      <c r="G660" s="25"/>
      <c r="H660" s="264"/>
    </row>
    <row r="661" spans="1:8" s="26" customFormat="1" x14ac:dyDescent="0.2">
      <c r="A661" s="42">
        <v>516000</v>
      </c>
      <c r="B661" s="47" t="s">
        <v>257</v>
      </c>
      <c r="C661" s="41">
        <f t="shared" ref="C661" si="234">SUM(C662)</f>
        <v>213000</v>
      </c>
      <c r="D661" s="41">
        <f t="shared" ref="D661" si="235">SUM(D662)</f>
        <v>190000</v>
      </c>
      <c r="E661" s="41">
        <f t="shared" ref="E661" si="236">SUM(E662)</f>
        <v>0</v>
      </c>
      <c r="F661" s="283">
        <f t="shared" si="225"/>
        <v>89.201877934272304</v>
      </c>
      <c r="G661" s="25"/>
      <c r="H661" s="264"/>
    </row>
    <row r="662" spans="1:8" s="26" customFormat="1" x14ac:dyDescent="0.2">
      <c r="A662" s="52">
        <v>516100</v>
      </c>
      <c r="B662" s="45" t="s">
        <v>257</v>
      </c>
      <c r="C662" s="54">
        <v>213000</v>
      </c>
      <c r="D662" s="46">
        <v>190000</v>
      </c>
      <c r="E662" s="54">
        <v>0</v>
      </c>
      <c r="F662" s="280">
        <f t="shared" si="225"/>
        <v>89.201877934272304</v>
      </c>
      <c r="G662" s="25"/>
      <c r="H662" s="264"/>
    </row>
    <row r="663" spans="1:8" s="51" customFormat="1" x14ac:dyDescent="0.2">
      <c r="A663" s="42">
        <v>630000</v>
      </c>
      <c r="B663" s="47" t="s">
        <v>277</v>
      </c>
      <c r="C663" s="41">
        <f>C664+C666</f>
        <v>127700</v>
      </c>
      <c r="D663" s="41">
        <f>D664+D666</f>
        <v>137700</v>
      </c>
      <c r="E663" s="41">
        <f>E664+E666</f>
        <v>0</v>
      </c>
      <c r="F663" s="283">
        <f t="shared" si="225"/>
        <v>107.83085356303836</v>
      </c>
      <c r="G663" s="266"/>
      <c r="H663" s="264"/>
    </row>
    <row r="664" spans="1:8" s="51" customFormat="1" x14ac:dyDescent="0.2">
      <c r="A664" s="42">
        <v>631000</v>
      </c>
      <c r="B664" s="47" t="s">
        <v>278</v>
      </c>
      <c r="C664" s="41">
        <f>C665+0</f>
        <v>37700</v>
      </c>
      <c r="D664" s="41">
        <f>D665+0</f>
        <v>37700</v>
      </c>
      <c r="E664" s="41">
        <f>E665+0</f>
        <v>0</v>
      </c>
      <c r="F664" s="283">
        <f t="shared" si="225"/>
        <v>100</v>
      </c>
      <c r="G664" s="266"/>
      <c r="H664" s="264"/>
    </row>
    <row r="665" spans="1:8" s="26" customFormat="1" x14ac:dyDescent="0.2">
      <c r="A665" s="52">
        <v>631100</v>
      </c>
      <c r="B665" s="45" t="s">
        <v>279</v>
      </c>
      <c r="C665" s="54">
        <v>37700</v>
      </c>
      <c r="D665" s="46">
        <v>37700</v>
      </c>
      <c r="E665" s="54">
        <v>0</v>
      </c>
      <c r="F665" s="280">
        <f t="shared" si="225"/>
        <v>100</v>
      </c>
      <c r="G665" s="25"/>
      <c r="H665" s="264"/>
    </row>
    <row r="666" spans="1:8" s="51" customFormat="1" x14ac:dyDescent="0.2">
      <c r="A666" s="42">
        <v>638000</v>
      </c>
      <c r="B666" s="47" t="s">
        <v>284</v>
      </c>
      <c r="C666" s="41">
        <f t="shared" ref="C666" si="237">C667</f>
        <v>90000</v>
      </c>
      <c r="D666" s="41">
        <f t="shared" ref="D666" si="238">D667</f>
        <v>100000</v>
      </c>
      <c r="E666" s="41">
        <f t="shared" ref="E666" si="239">E667</f>
        <v>0</v>
      </c>
      <c r="F666" s="283">
        <f t="shared" si="225"/>
        <v>111.11111111111111</v>
      </c>
      <c r="G666" s="266"/>
      <c r="H666" s="264"/>
    </row>
    <row r="667" spans="1:8" s="26" customFormat="1" x14ac:dyDescent="0.2">
      <c r="A667" s="52">
        <v>638100</v>
      </c>
      <c r="B667" s="45" t="s">
        <v>285</v>
      </c>
      <c r="C667" s="54">
        <v>90000</v>
      </c>
      <c r="D667" s="46">
        <v>100000</v>
      </c>
      <c r="E667" s="54">
        <v>0</v>
      </c>
      <c r="F667" s="280">
        <f t="shared" si="225"/>
        <v>111.11111111111111</v>
      </c>
      <c r="G667" s="25"/>
      <c r="H667" s="264"/>
    </row>
    <row r="668" spans="1:8" s="26" customFormat="1" x14ac:dyDescent="0.2">
      <c r="A668" s="82"/>
      <c r="B668" s="76" t="s">
        <v>294</v>
      </c>
      <c r="C668" s="80">
        <f>C638+C656+C663</f>
        <v>11982700</v>
      </c>
      <c r="D668" s="80">
        <f>D638+D656+D663</f>
        <v>11801200</v>
      </c>
      <c r="E668" s="80">
        <f>E638+E656+E663</f>
        <v>0</v>
      </c>
      <c r="F668" s="30">
        <f t="shared" si="225"/>
        <v>98.485316331043933</v>
      </c>
      <c r="G668" s="25"/>
      <c r="H668" s="264"/>
    </row>
    <row r="669" spans="1:8" s="26" customFormat="1" x14ac:dyDescent="0.2">
      <c r="A669" s="62"/>
      <c r="B669" s="40"/>
      <c r="C669" s="63"/>
      <c r="D669" s="63"/>
      <c r="E669" s="63"/>
      <c r="F669" s="145"/>
      <c r="G669" s="25"/>
      <c r="H669" s="264"/>
    </row>
    <row r="670" spans="1:8" s="26" customFormat="1" x14ac:dyDescent="0.2">
      <c r="A670" s="39"/>
      <c r="B670" s="40"/>
      <c r="C670" s="46"/>
      <c r="D670" s="46"/>
      <c r="E670" s="46"/>
      <c r="F670" s="282"/>
      <c r="G670" s="25"/>
      <c r="H670" s="264"/>
    </row>
    <row r="671" spans="1:8" s="26" customFormat="1" x14ac:dyDescent="0.2">
      <c r="A671" s="44" t="s">
        <v>335</v>
      </c>
      <c r="B671" s="47"/>
      <c r="C671" s="46"/>
      <c r="D671" s="46"/>
      <c r="E671" s="46"/>
      <c r="F671" s="282"/>
      <c r="G671" s="25"/>
      <c r="H671" s="264"/>
    </row>
    <row r="672" spans="1:8" s="26" customFormat="1" x14ac:dyDescent="0.2">
      <c r="A672" s="44" t="s">
        <v>315</v>
      </c>
      <c r="B672" s="47"/>
      <c r="C672" s="46"/>
      <c r="D672" s="46"/>
      <c r="E672" s="46"/>
      <c r="F672" s="282"/>
      <c r="G672" s="25"/>
      <c r="H672" s="264"/>
    </row>
    <row r="673" spans="1:8" s="26" customFormat="1" x14ac:dyDescent="0.2">
      <c r="A673" s="44" t="s">
        <v>336</v>
      </c>
      <c r="B673" s="47"/>
      <c r="C673" s="46"/>
      <c r="D673" s="46"/>
      <c r="E673" s="46"/>
      <c r="F673" s="282"/>
      <c r="G673" s="25"/>
      <c r="H673" s="264"/>
    </row>
    <row r="674" spans="1:8" s="26" customFormat="1" x14ac:dyDescent="0.2">
      <c r="A674" s="44" t="s">
        <v>293</v>
      </c>
      <c r="B674" s="47"/>
      <c r="C674" s="46"/>
      <c r="D674" s="46"/>
      <c r="E674" s="46"/>
      <c r="F674" s="282"/>
      <c r="G674" s="25"/>
      <c r="H674" s="264"/>
    </row>
    <row r="675" spans="1:8" s="26" customFormat="1" x14ac:dyDescent="0.2">
      <c r="A675" s="44"/>
      <c r="B675" s="72"/>
      <c r="C675" s="63"/>
      <c r="D675" s="63"/>
      <c r="E675" s="63"/>
      <c r="F675" s="145"/>
      <c r="G675" s="25"/>
      <c r="H675" s="264"/>
    </row>
    <row r="676" spans="1:8" s="26" customFormat="1" x14ac:dyDescent="0.2">
      <c r="A676" s="42">
        <v>410000</v>
      </c>
      <c r="B676" s="43" t="s">
        <v>42</v>
      </c>
      <c r="C676" s="41">
        <f t="shared" ref="C676" si="240">C677+C682</f>
        <v>1726299.9999999993</v>
      </c>
      <c r="D676" s="41">
        <f>D677+D682</f>
        <v>2516900</v>
      </c>
      <c r="E676" s="41">
        <f>E677+E682</f>
        <v>475000</v>
      </c>
      <c r="F676" s="283">
        <f t="shared" ref="F676:F684" si="241">D676/C676*100</f>
        <v>145.7973700978973</v>
      </c>
      <c r="G676" s="25"/>
      <c r="H676" s="264"/>
    </row>
    <row r="677" spans="1:8" s="26" customFormat="1" x14ac:dyDescent="0.2">
      <c r="A677" s="42">
        <v>411000</v>
      </c>
      <c r="B677" s="43" t="s">
        <v>43</v>
      </c>
      <c r="C677" s="41">
        <f t="shared" ref="C677" si="242">SUM(C678:C681)</f>
        <v>1080999.9999999995</v>
      </c>
      <c r="D677" s="41">
        <f>SUM(D678:D681)</f>
        <v>1104900</v>
      </c>
      <c r="E677" s="41">
        <f>SUM(E678:E681)</f>
        <v>0</v>
      </c>
      <c r="F677" s="283">
        <f t="shared" si="241"/>
        <v>102.21091581868644</v>
      </c>
      <c r="G677" s="25"/>
      <c r="H677" s="264"/>
    </row>
    <row r="678" spans="1:8" s="26" customFormat="1" x14ac:dyDescent="0.2">
      <c r="A678" s="52">
        <v>411100</v>
      </c>
      <c r="B678" s="45" t="s">
        <v>44</v>
      </c>
      <c r="C678" s="54">
        <v>1025899.9999999995</v>
      </c>
      <c r="D678" s="46">
        <v>1050000</v>
      </c>
      <c r="E678" s="54">
        <v>0</v>
      </c>
      <c r="F678" s="280">
        <f t="shared" si="241"/>
        <v>102.34915683789848</v>
      </c>
      <c r="G678" s="25"/>
      <c r="H678" s="264"/>
    </row>
    <row r="679" spans="1:8" s="26" customFormat="1" ht="40.5" x14ac:dyDescent="0.2">
      <c r="A679" s="52">
        <v>411200</v>
      </c>
      <c r="B679" s="45" t="s">
        <v>45</v>
      </c>
      <c r="C679" s="54">
        <v>36400</v>
      </c>
      <c r="D679" s="46">
        <v>36400</v>
      </c>
      <c r="E679" s="54">
        <v>0</v>
      </c>
      <c r="F679" s="280">
        <f t="shared" si="241"/>
        <v>100</v>
      </c>
      <c r="G679" s="25"/>
      <c r="H679" s="264"/>
    </row>
    <row r="680" spans="1:8" s="26" customFormat="1" ht="40.5" x14ac:dyDescent="0.2">
      <c r="A680" s="52">
        <v>411300</v>
      </c>
      <c r="B680" s="45" t="s">
        <v>46</v>
      </c>
      <c r="C680" s="54">
        <v>11700</v>
      </c>
      <c r="D680" s="46">
        <v>11500</v>
      </c>
      <c r="E680" s="54">
        <v>0</v>
      </c>
      <c r="F680" s="280">
        <f t="shared" si="241"/>
        <v>98.290598290598282</v>
      </c>
      <c r="G680" s="25"/>
      <c r="H680" s="264"/>
    </row>
    <row r="681" spans="1:8" s="26" customFormat="1" x14ac:dyDescent="0.2">
      <c r="A681" s="52">
        <v>411400</v>
      </c>
      <c r="B681" s="45" t="s">
        <v>47</v>
      </c>
      <c r="C681" s="54">
        <v>7000</v>
      </c>
      <c r="D681" s="46">
        <v>7000</v>
      </c>
      <c r="E681" s="54">
        <v>0</v>
      </c>
      <c r="F681" s="280">
        <f t="shared" si="241"/>
        <v>100</v>
      </c>
      <c r="G681" s="25"/>
      <c r="H681" s="264"/>
    </row>
    <row r="682" spans="1:8" s="26" customFormat="1" x14ac:dyDescent="0.2">
      <c r="A682" s="42">
        <v>412000</v>
      </c>
      <c r="B682" s="47" t="s">
        <v>48</v>
      </c>
      <c r="C682" s="41">
        <f>SUM(C683:C693)</f>
        <v>645299.99999999977</v>
      </c>
      <c r="D682" s="41">
        <f>SUM(D683:D693)</f>
        <v>1412000</v>
      </c>
      <c r="E682" s="41">
        <f>SUM(E683:E693)</f>
        <v>475000</v>
      </c>
      <c r="F682" s="283">
        <f t="shared" si="241"/>
        <v>218.81295521462891</v>
      </c>
      <c r="G682" s="25"/>
      <c r="H682" s="264"/>
    </row>
    <row r="683" spans="1:8" s="26" customFormat="1" ht="40.5" x14ac:dyDescent="0.2">
      <c r="A683" s="52">
        <v>412200</v>
      </c>
      <c r="B683" s="45" t="s">
        <v>50</v>
      </c>
      <c r="C683" s="54">
        <v>16700</v>
      </c>
      <c r="D683" s="46">
        <v>19000</v>
      </c>
      <c r="E683" s="54">
        <v>0</v>
      </c>
      <c r="F683" s="280">
        <f t="shared" si="241"/>
        <v>113.77245508982037</v>
      </c>
      <c r="G683" s="25"/>
      <c r="H683" s="264"/>
    </row>
    <row r="684" spans="1:8" s="26" customFormat="1" x14ac:dyDescent="0.2">
      <c r="A684" s="52">
        <v>412300</v>
      </c>
      <c r="B684" s="45" t="s">
        <v>51</v>
      </c>
      <c r="C684" s="54">
        <v>19300</v>
      </c>
      <c r="D684" s="46">
        <v>19300</v>
      </c>
      <c r="E684" s="54">
        <v>0</v>
      </c>
      <c r="F684" s="280">
        <f t="shared" si="241"/>
        <v>100</v>
      </c>
      <c r="G684" s="25"/>
      <c r="H684" s="264"/>
    </row>
    <row r="685" spans="1:8" s="26" customFormat="1" x14ac:dyDescent="0.2">
      <c r="A685" s="52">
        <v>412500</v>
      </c>
      <c r="B685" s="45" t="s">
        <v>55</v>
      </c>
      <c r="C685" s="54">
        <v>202799.99999999977</v>
      </c>
      <c r="D685" s="46">
        <v>1000000</v>
      </c>
      <c r="E685" s="54">
        <v>0</v>
      </c>
      <c r="F685" s="280"/>
      <c r="G685" s="25"/>
      <c r="H685" s="264"/>
    </row>
    <row r="686" spans="1:8" s="26" customFormat="1" x14ac:dyDescent="0.2">
      <c r="A686" s="52">
        <v>412600</v>
      </c>
      <c r="B686" s="45" t="s">
        <v>56</v>
      </c>
      <c r="C686" s="54">
        <v>300000</v>
      </c>
      <c r="D686" s="46">
        <v>270000</v>
      </c>
      <c r="E686" s="46">
        <v>30000</v>
      </c>
      <c r="F686" s="280">
        <f t="shared" ref="F686:F706" si="243">D686/C686*100</f>
        <v>90</v>
      </c>
      <c r="G686" s="25"/>
      <c r="H686" s="264"/>
    </row>
    <row r="687" spans="1:8" s="26" customFormat="1" x14ac:dyDescent="0.2">
      <c r="A687" s="52">
        <v>412700</v>
      </c>
      <c r="B687" s="45" t="s">
        <v>58</v>
      </c>
      <c r="C687" s="54">
        <v>43000</v>
      </c>
      <c r="D687" s="46">
        <v>40000</v>
      </c>
      <c r="E687" s="54">
        <v>0</v>
      </c>
      <c r="F687" s="280">
        <f t="shared" si="243"/>
        <v>93.023255813953483</v>
      </c>
      <c r="G687" s="25"/>
      <c r="H687" s="264"/>
    </row>
    <row r="688" spans="1:8" s="26" customFormat="1" x14ac:dyDescent="0.2">
      <c r="A688" s="52">
        <v>412900</v>
      </c>
      <c r="B688" s="49" t="s">
        <v>72</v>
      </c>
      <c r="C688" s="54">
        <v>37099.999999999993</v>
      </c>
      <c r="D688" s="46">
        <v>37099.999999999993</v>
      </c>
      <c r="E688" s="54">
        <v>0</v>
      </c>
      <c r="F688" s="280">
        <f t="shared" si="243"/>
        <v>100</v>
      </c>
      <c r="G688" s="25"/>
      <c r="H688" s="264"/>
    </row>
    <row r="689" spans="1:8" s="26" customFormat="1" x14ac:dyDescent="0.2">
      <c r="A689" s="52">
        <v>412900</v>
      </c>
      <c r="B689" s="49" t="s">
        <v>73</v>
      </c>
      <c r="C689" s="54">
        <v>11200</v>
      </c>
      <c r="D689" s="46">
        <v>11200</v>
      </c>
      <c r="E689" s="54">
        <v>0</v>
      </c>
      <c r="F689" s="280">
        <f t="shared" si="243"/>
        <v>100</v>
      </c>
      <c r="G689" s="25"/>
      <c r="H689" s="264"/>
    </row>
    <row r="690" spans="1:8" s="26" customFormat="1" x14ac:dyDescent="0.2">
      <c r="A690" s="52">
        <v>412900</v>
      </c>
      <c r="B690" s="49" t="s">
        <v>74</v>
      </c>
      <c r="C690" s="54">
        <v>2800</v>
      </c>
      <c r="D690" s="46">
        <v>2800</v>
      </c>
      <c r="E690" s="54">
        <v>0</v>
      </c>
      <c r="F690" s="280">
        <f t="shared" si="243"/>
        <v>100</v>
      </c>
      <c r="G690" s="25"/>
      <c r="H690" s="264"/>
    </row>
    <row r="691" spans="1:8" s="26" customFormat="1" x14ac:dyDescent="0.2">
      <c r="A691" s="52">
        <v>412900</v>
      </c>
      <c r="B691" s="49" t="s">
        <v>75</v>
      </c>
      <c r="C691" s="54">
        <v>9899.9999999999982</v>
      </c>
      <c r="D691" s="46">
        <v>10000</v>
      </c>
      <c r="E691" s="54">
        <v>0</v>
      </c>
      <c r="F691" s="280">
        <f t="shared" si="243"/>
        <v>101.01010101010104</v>
      </c>
      <c r="G691" s="25"/>
      <c r="H691" s="264"/>
    </row>
    <row r="692" spans="1:8" s="26" customFormat="1" x14ac:dyDescent="0.2">
      <c r="A692" s="52">
        <v>412900</v>
      </c>
      <c r="B692" s="45" t="s">
        <v>76</v>
      </c>
      <c r="C692" s="54">
        <v>2300</v>
      </c>
      <c r="D692" s="46">
        <v>2200</v>
      </c>
      <c r="E692" s="54">
        <v>0</v>
      </c>
      <c r="F692" s="280">
        <f t="shared" si="243"/>
        <v>95.652173913043484</v>
      </c>
      <c r="G692" s="25"/>
      <c r="H692" s="264"/>
    </row>
    <row r="693" spans="1:8" s="26" customFormat="1" x14ac:dyDescent="0.2">
      <c r="A693" s="52">
        <v>412900</v>
      </c>
      <c r="B693" s="45" t="s">
        <v>78</v>
      </c>
      <c r="C693" s="54">
        <v>200</v>
      </c>
      <c r="D693" s="46">
        <v>400</v>
      </c>
      <c r="E693" s="46">
        <v>445000</v>
      </c>
      <c r="F693" s="280">
        <f t="shared" si="243"/>
        <v>200</v>
      </c>
      <c r="G693" s="25"/>
      <c r="H693" s="264"/>
    </row>
    <row r="694" spans="1:8" s="26" customFormat="1" x14ac:dyDescent="0.2">
      <c r="A694" s="42">
        <v>510000</v>
      </c>
      <c r="B694" s="47" t="s">
        <v>245</v>
      </c>
      <c r="C694" s="41">
        <f>C695+0+C699+0</f>
        <v>1495100</v>
      </c>
      <c r="D694" s="41">
        <f>D695+0+D699+0</f>
        <v>1007000</v>
      </c>
      <c r="E694" s="41">
        <f>E695+0+E699+0</f>
        <v>80000</v>
      </c>
      <c r="F694" s="283">
        <f t="shared" si="243"/>
        <v>67.353354290682901</v>
      </c>
      <c r="G694" s="25"/>
      <c r="H694" s="264"/>
    </row>
    <row r="695" spans="1:8" s="26" customFormat="1" x14ac:dyDescent="0.2">
      <c r="A695" s="42">
        <v>511000</v>
      </c>
      <c r="B695" s="47" t="s">
        <v>246</v>
      </c>
      <c r="C695" s="41">
        <f>SUM(C696:C698)</f>
        <v>1265100</v>
      </c>
      <c r="D695" s="41">
        <f>SUM(D696:D698)</f>
        <v>497000</v>
      </c>
      <c r="E695" s="41">
        <f>SUM(E696:E698)</f>
        <v>80000</v>
      </c>
      <c r="F695" s="283">
        <f t="shared" si="243"/>
        <v>39.285431981661532</v>
      </c>
      <c r="G695" s="25"/>
      <c r="H695" s="264"/>
    </row>
    <row r="696" spans="1:8" s="26" customFormat="1" ht="40.5" x14ac:dyDescent="0.2">
      <c r="A696" s="52">
        <v>511200</v>
      </c>
      <c r="B696" s="45" t="s">
        <v>248</v>
      </c>
      <c r="C696" s="54">
        <v>30000</v>
      </c>
      <c r="D696" s="54">
        <v>0</v>
      </c>
      <c r="E696" s="54">
        <v>0</v>
      </c>
      <c r="F696" s="280">
        <f t="shared" si="243"/>
        <v>0</v>
      </c>
      <c r="G696" s="25"/>
      <c r="H696" s="264"/>
    </row>
    <row r="697" spans="1:8" s="26" customFormat="1" x14ac:dyDescent="0.2">
      <c r="A697" s="52">
        <v>511300</v>
      </c>
      <c r="B697" s="45" t="s">
        <v>249</v>
      </c>
      <c r="C697" s="54">
        <v>182200</v>
      </c>
      <c r="D697" s="46">
        <v>97000</v>
      </c>
      <c r="E697" s="46">
        <v>80000</v>
      </c>
      <c r="F697" s="280">
        <f t="shared" si="243"/>
        <v>53.238199780461024</v>
      </c>
      <c r="G697" s="25"/>
      <c r="H697" s="264"/>
    </row>
    <row r="698" spans="1:8" s="26" customFormat="1" x14ac:dyDescent="0.2">
      <c r="A698" s="52">
        <v>511400</v>
      </c>
      <c r="B698" s="45" t="s">
        <v>250</v>
      </c>
      <c r="C698" s="54">
        <v>1052900</v>
      </c>
      <c r="D698" s="46">
        <v>400000</v>
      </c>
      <c r="E698" s="54">
        <v>0</v>
      </c>
      <c r="F698" s="280">
        <f t="shared" si="243"/>
        <v>37.99031247032007</v>
      </c>
      <c r="G698" s="25"/>
      <c r="H698" s="264"/>
    </row>
    <row r="699" spans="1:8" s="51" customFormat="1" x14ac:dyDescent="0.2">
      <c r="A699" s="42">
        <v>516000</v>
      </c>
      <c r="B699" s="47" t="s">
        <v>257</v>
      </c>
      <c r="C699" s="41">
        <f t="shared" ref="C699" si="244">C700</f>
        <v>230000</v>
      </c>
      <c r="D699" s="41">
        <f t="shared" ref="D699" si="245">D700</f>
        <v>510000</v>
      </c>
      <c r="E699" s="41">
        <f t="shared" ref="E699" si="246">E700</f>
        <v>0</v>
      </c>
      <c r="F699" s="283">
        <f t="shared" si="243"/>
        <v>221.73913043478262</v>
      </c>
      <c r="G699" s="266"/>
      <c r="H699" s="264"/>
    </row>
    <row r="700" spans="1:8" s="26" customFormat="1" x14ac:dyDescent="0.2">
      <c r="A700" s="52">
        <v>516100</v>
      </c>
      <c r="B700" s="45" t="s">
        <v>257</v>
      </c>
      <c r="C700" s="54">
        <v>230000</v>
      </c>
      <c r="D700" s="46">
        <v>510000</v>
      </c>
      <c r="E700" s="54">
        <v>0</v>
      </c>
      <c r="F700" s="280">
        <f t="shared" si="243"/>
        <v>221.73913043478262</v>
      </c>
      <c r="G700" s="25"/>
      <c r="H700" s="264"/>
    </row>
    <row r="701" spans="1:8" s="51" customFormat="1" x14ac:dyDescent="0.2">
      <c r="A701" s="42">
        <v>630000</v>
      </c>
      <c r="B701" s="47" t="s">
        <v>277</v>
      </c>
      <c r="C701" s="41">
        <f>C702+C704</f>
        <v>50000</v>
      </c>
      <c r="D701" s="41">
        <f>D702+D704</f>
        <v>50500</v>
      </c>
      <c r="E701" s="41">
        <f>E702+E704</f>
        <v>0</v>
      </c>
      <c r="F701" s="283">
        <f t="shared" si="243"/>
        <v>101</v>
      </c>
      <c r="G701" s="266"/>
      <c r="H701" s="264"/>
    </row>
    <row r="702" spans="1:8" s="51" customFormat="1" x14ac:dyDescent="0.2">
      <c r="A702" s="42">
        <v>631000</v>
      </c>
      <c r="B702" s="47" t="s">
        <v>278</v>
      </c>
      <c r="C702" s="41">
        <f>0+C703</f>
        <v>6000</v>
      </c>
      <c r="D702" s="41">
        <f>0+D703</f>
        <v>5500</v>
      </c>
      <c r="E702" s="41">
        <f>0+E703</f>
        <v>0</v>
      </c>
      <c r="F702" s="283">
        <f t="shared" si="243"/>
        <v>91.666666666666657</v>
      </c>
      <c r="G702" s="266"/>
      <c r="H702" s="264"/>
    </row>
    <row r="703" spans="1:8" s="26" customFormat="1" x14ac:dyDescent="0.2">
      <c r="A703" s="52">
        <v>631300</v>
      </c>
      <c r="B703" s="45" t="s">
        <v>730</v>
      </c>
      <c r="C703" s="54">
        <v>6000</v>
      </c>
      <c r="D703" s="46">
        <v>5500</v>
      </c>
      <c r="E703" s="54">
        <v>0</v>
      </c>
      <c r="F703" s="280">
        <f t="shared" si="243"/>
        <v>91.666666666666657</v>
      </c>
      <c r="G703" s="25"/>
      <c r="H703" s="264"/>
    </row>
    <row r="704" spans="1:8" s="51" customFormat="1" x14ac:dyDescent="0.2">
      <c r="A704" s="42">
        <v>638000</v>
      </c>
      <c r="B704" s="47" t="s">
        <v>284</v>
      </c>
      <c r="C704" s="41">
        <f t="shared" ref="C704" si="247">C705</f>
        <v>44000</v>
      </c>
      <c r="D704" s="41">
        <f t="shared" ref="D704" si="248">D705</f>
        <v>45000</v>
      </c>
      <c r="E704" s="41">
        <f t="shared" ref="E704" si="249">E705</f>
        <v>0</v>
      </c>
      <c r="F704" s="283">
        <f t="shared" si="243"/>
        <v>102.27272727272727</v>
      </c>
      <c r="G704" s="266"/>
      <c r="H704" s="264"/>
    </row>
    <row r="705" spans="1:8" s="26" customFormat="1" x14ac:dyDescent="0.2">
      <c r="A705" s="52">
        <v>638100</v>
      </c>
      <c r="B705" s="45" t="s">
        <v>285</v>
      </c>
      <c r="C705" s="54">
        <v>44000</v>
      </c>
      <c r="D705" s="46">
        <v>45000</v>
      </c>
      <c r="E705" s="54">
        <v>0</v>
      </c>
      <c r="F705" s="280">
        <f t="shared" si="243"/>
        <v>102.27272727272727</v>
      </c>
      <c r="G705" s="25"/>
      <c r="H705" s="264"/>
    </row>
    <row r="706" spans="1:8" s="26" customFormat="1" x14ac:dyDescent="0.2">
      <c r="A706" s="82"/>
      <c r="B706" s="76" t="s">
        <v>294</v>
      </c>
      <c r="C706" s="80">
        <f>C676+C694+C701</f>
        <v>3271399.9999999991</v>
      </c>
      <c r="D706" s="80">
        <f>D676+D694+D701</f>
        <v>3574400</v>
      </c>
      <c r="E706" s="80">
        <f>E676+E694+E701</f>
        <v>555000</v>
      </c>
      <c r="F706" s="30">
        <f t="shared" si="243"/>
        <v>109.26208962523694</v>
      </c>
      <c r="G706" s="25"/>
      <c r="H706" s="264"/>
    </row>
    <row r="707" spans="1:8" s="26" customFormat="1" x14ac:dyDescent="0.2">
      <c r="A707" s="62"/>
      <c r="B707" s="40"/>
      <c r="C707" s="63"/>
      <c r="D707" s="63"/>
      <c r="E707" s="63"/>
      <c r="F707" s="145"/>
      <c r="G707" s="25"/>
      <c r="H707" s="264"/>
    </row>
    <row r="708" spans="1:8" s="26" customFormat="1" x14ac:dyDescent="0.2">
      <c r="A708" s="39"/>
      <c r="B708" s="40"/>
      <c r="C708" s="46"/>
      <c r="D708" s="46"/>
      <c r="E708" s="46"/>
      <c r="F708" s="282"/>
      <c r="G708" s="25"/>
      <c r="H708" s="264"/>
    </row>
    <row r="709" spans="1:8" s="26" customFormat="1" x14ac:dyDescent="0.2">
      <c r="A709" s="44" t="s">
        <v>337</v>
      </c>
      <c r="B709" s="47"/>
      <c r="C709" s="46"/>
      <c r="D709" s="46"/>
      <c r="E709" s="46"/>
      <c r="F709" s="282"/>
      <c r="G709" s="25"/>
      <c r="H709" s="264"/>
    </row>
    <row r="710" spans="1:8" s="26" customFormat="1" x14ac:dyDescent="0.2">
      <c r="A710" s="44" t="s">
        <v>315</v>
      </c>
      <c r="B710" s="47"/>
      <c r="C710" s="46"/>
      <c r="D710" s="46"/>
      <c r="E710" s="46"/>
      <c r="F710" s="282"/>
      <c r="G710" s="25"/>
      <c r="H710" s="264"/>
    </row>
    <row r="711" spans="1:8" s="26" customFormat="1" x14ac:dyDescent="0.2">
      <c r="A711" s="44" t="s">
        <v>338</v>
      </c>
      <c r="B711" s="47"/>
      <c r="C711" s="46"/>
      <c r="D711" s="46"/>
      <c r="E711" s="46"/>
      <c r="F711" s="282"/>
      <c r="G711" s="25"/>
      <c r="H711" s="264"/>
    </row>
    <row r="712" spans="1:8" s="26" customFormat="1" x14ac:dyDescent="0.2">
      <c r="A712" s="44" t="s">
        <v>293</v>
      </c>
      <c r="B712" s="47"/>
      <c r="C712" s="46"/>
      <c r="D712" s="46"/>
      <c r="E712" s="46"/>
      <c r="F712" s="282"/>
      <c r="G712" s="25"/>
      <c r="H712" s="264"/>
    </row>
    <row r="713" spans="1:8" s="26" customFormat="1" x14ac:dyDescent="0.2">
      <c r="A713" s="44"/>
      <c r="B713" s="72"/>
      <c r="C713" s="63"/>
      <c r="D713" s="63"/>
      <c r="E713" s="63"/>
      <c r="F713" s="145"/>
      <c r="G713" s="25"/>
      <c r="H713" s="264"/>
    </row>
    <row r="714" spans="1:8" s="26" customFormat="1" x14ac:dyDescent="0.2">
      <c r="A714" s="42">
        <v>410000</v>
      </c>
      <c r="B714" s="43" t="s">
        <v>42</v>
      </c>
      <c r="C714" s="41">
        <f t="shared" ref="C714" si="250">C715+C720</f>
        <v>8414900</v>
      </c>
      <c r="D714" s="41">
        <f>D715+D720+0</f>
        <v>8768100</v>
      </c>
      <c r="E714" s="41">
        <f t="shared" ref="E714" si="251">E715+E720</f>
        <v>300000</v>
      </c>
      <c r="F714" s="283">
        <f t="shared" ref="F714:F732" si="252">D714/C714*100</f>
        <v>104.197316664488</v>
      </c>
      <c r="G714" s="25"/>
      <c r="H714" s="264"/>
    </row>
    <row r="715" spans="1:8" s="26" customFormat="1" x14ac:dyDescent="0.2">
      <c r="A715" s="42">
        <v>411000</v>
      </c>
      <c r="B715" s="43" t="s">
        <v>43</v>
      </c>
      <c r="C715" s="41">
        <f t="shared" ref="C715" si="253">SUM(C716:C719)</f>
        <v>7204900</v>
      </c>
      <c r="D715" s="41">
        <f t="shared" ref="D715" si="254">SUM(D716:D719)</f>
        <v>7621900</v>
      </c>
      <c r="E715" s="41">
        <f>SUM(E716:E719)</f>
        <v>0</v>
      </c>
      <c r="F715" s="283">
        <f t="shared" si="252"/>
        <v>105.78772779636081</v>
      </c>
      <c r="G715" s="25"/>
      <c r="H715" s="264"/>
    </row>
    <row r="716" spans="1:8" s="26" customFormat="1" x14ac:dyDescent="0.2">
      <c r="A716" s="52">
        <v>411100</v>
      </c>
      <c r="B716" s="45" t="s">
        <v>44</v>
      </c>
      <c r="C716" s="54">
        <v>6701200</v>
      </c>
      <c r="D716" s="46">
        <v>7134000</v>
      </c>
      <c r="E716" s="54">
        <v>0</v>
      </c>
      <c r="F716" s="280">
        <f t="shared" si="252"/>
        <v>106.45854473825584</v>
      </c>
      <c r="G716" s="25"/>
      <c r="H716" s="264"/>
    </row>
    <row r="717" spans="1:8" s="26" customFormat="1" ht="40.5" x14ac:dyDescent="0.2">
      <c r="A717" s="52">
        <v>411200</v>
      </c>
      <c r="B717" s="45" t="s">
        <v>45</v>
      </c>
      <c r="C717" s="54">
        <v>309400</v>
      </c>
      <c r="D717" s="46">
        <v>289400</v>
      </c>
      <c r="E717" s="54">
        <v>0</v>
      </c>
      <c r="F717" s="280">
        <f t="shared" si="252"/>
        <v>93.53587588881706</v>
      </c>
      <c r="G717" s="25"/>
      <c r="H717" s="264"/>
    </row>
    <row r="718" spans="1:8" s="26" customFormat="1" ht="40.5" x14ac:dyDescent="0.2">
      <c r="A718" s="52">
        <v>411300</v>
      </c>
      <c r="B718" s="45" t="s">
        <v>46</v>
      </c>
      <c r="C718" s="54">
        <v>133500</v>
      </c>
      <c r="D718" s="46">
        <v>133500</v>
      </c>
      <c r="E718" s="54">
        <v>0</v>
      </c>
      <c r="F718" s="280">
        <f t="shared" si="252"/>
        <v>100</v>
      </c>
      <c r="G718" s="25"/>
      <c r="H718" s="264"/>
    </row>
    <row r="719" spans="1:8" s="26" customFormat="1" x14ac:dyDescent="0.2">
      <c r="A719" s="52">
        <v>411400</v>
      </c>
      <c r="B719" s="45" t="s">
        <v>47</v>
      </c>
      <c r="C719" s="54">
        <v>60800</v>
      </c>
      <c r="D719" s="46">
        <v>65000</v>
      </c>
      <c r="E719" s="54">
        <v>0</v>
      </c>
      <c r="F719" s="280">
        <f t="shared" si="252"/>
        <v>106.9078947368421</v>
      </c>
      <c r="G719" s="25"/>
      <c r="H719" s="264"/>
    </row>
    <row r="720" spans="1:8" s="26" customFormat="1" x14ac:dyDescent="0.2">
      <c r="A720" s="42">
        <v>412000</v>
      </c>
      <c r="B720" s="47" t="s">
        <v>48</v>
      </c>
      <c r="C720" s="41">
        <f>SUM(C721:C733)</f>
        <v>1210000</v>
      </c>
      <c r="D720" s="41">
        <f>SUM(D721:D733)</f>
        <v>1146200</v>
      </c>
      <c r="E720" s="41">
        <f>SUM(E721:E733)</f>
        <v>300000</v>
      </c>
      <c r="F720" s="283">
        <f t="shared" si="252"/>
        <v>94.72727272727272</v>
      </c>
      <c r="G720" s="25"/>
      <c r="H720" s="264"/>
    </row>
    <row r="721" spans="1:8" s="26" customFormat="1" x14ac:dyDescent="0.2">
      <c r="A721" s="52">
        <v>412100</v>
      </c>
      <c r="B721" s="45" t="s">
        <v>49</v>
      </c>
      <c r="C721" s="54">
        <v>12000</v>
      </c>
      <c r="D721" s="46">
        <v>12000</v>
      </c>
      <c r="E721" s="54">
        <v>0</v>
      </c>
      <c r="F721" s="280">
        <f t="shared" si="252"/>
        <v>100</v>
      </c>
      <c r="G721" s="25"/>
      <c r="H721" s="264"/>
    </row>
    <row r="722" spans="1:8" s="26" customFormat="1" ht="40.5" x14ac:dyDescent="0.2">
      <c r="A722" s="52">
        <v>412200</v>
      </c>
      <c r="B722" s="45" t="s">
        <v>50</v>
      </c>
      <c r="C722" s="54">
        <v>198000</v>
      </c>
      <c r="D722" s="46">
        <v>200000</v>
      </c>
      <c r="E722" s="54">
        <v>0</v>
      </c>
      <c r="F722" s="280">
        <f t="shared" si="252"/>
        <v>101.01010101010101</v>
      </c>
      <c r="G722" s="25"/>
      <c r="H722" s="264"/>
    </row>
    <row r="723" spans="1:8" s="26" customFormat="1" x14ac:dyDescent="0.2">
      <c r="A723" s="52">
        <v>412300</v>
      </c>
      <c r="B723" s="45" t="s">
        <v>51</v>
      </c>
      <c r="C723" s="54">
        <v>21600.000000000004</v>
      </c>
      <c r="D723" s="46">
        <v>21600.000000000004</v>
      </c>
      <c r="E723" s="54">
        <v>0</v>
      </c>
      <c r="F723" s="280">
        <f t="shared" si="252"/>
        <v>100</v>
      </c>
      <c r="G723" s="25"/>
      <c r="H723" s="264"/>
    </row>
    <row r="724" spans="1:8" s="26" customFormat="1" x14ac:dyDescent="0.2">
      <c r="A724" s="52">
        <v>412400</v>
      </c>
      <c r="B724" s="45" t="s">
        <v>53</v>
      </c>
      <c r="C724" s="54">
        <v>32800</v>
      </c>
      <c r="D724" s="46">
        <v>23000</v>
      </c>
      <c r="E724" s="54">
        <v>0</v>
      </c>
      <c r="F724" s="280">
        <f t="shared" si="252"/>
        <v>70.121951219512198</v>
      </c>
      <c r="G724" s="25"/>
      <c r="H724" s="264"/>
    </row>
    <row r="725" spans="1:8" s="26" customFormat="1" x14ac:dyDescent="0.2">
      <c r="A725" s="52">
        <v>412500</v>
      </c>
      <c r="B725" s="45" t="s">
        <v>55</v>
      </c>
      <c r="C725" s="54">
        <v>168000</v>
      </c>
      <c r="D725" s="46">
        <v>170000</v>
      </c>
      <c r="E725" s="54">
        <v>0</v>
      </c>
      <c r="F725" s="280">
        <f t="shared" si="252"/>
        <v>101.19047619047619</v>
      </c>
      <c r="G725" s="25"/>
      <c r="H725" s="264"/>
    </row>
    <row r="726" spans="1:8" s="26" customFormat="1" x14ac:dyDescent="0.2">
      <c r="A726" s="52">
        <v>412600</v>
      </c>
      <c r="B726" s="45" t="s">
        <v>56</v>
      </c>
      <c r="C726" s="54">
        <v>325000</v>
      </c>
      <c r="D726" s="46">
        <v>300000</v>
      </c>
      <c r="E726" s="54">
        <v>0</v>
      </c>
      <c r="F726" s="280">
        <f t="shared" si="252"/>
        <v>92.307692307692307</v>
      </c>
      <c r="G726" s="25"/>
      <c r="H726" s="264"/>
    </row>
    <row r="727" spans="1:8" s="26" customFormat="1" x14ac:dyDescent="0.2">
      <c r="A727" s="52">
        <v>412700</v>
      </c>
      <c r="B727" s="45" t="s">
        <v>58</v>
      </c>
      <c r="C727" s="54">
        <v>270000.00000000006</v>
      </c>
      <c r="D727" s="46">
        <v>265600</v>
      </c>
      <c r="E727" s="54">
        <v>0</v>
      </c>
      <c r="F727" s="280">
        <f t="shared" si="252"/>
        <v>98.370370370370352</v>
      </c>
      <c r="G727" s="25"/>
      <c r="H727" s="264"/>
    </row>
    <row r="728" spans="1:8" s="26" customFormat="1" x14ac:dyDescent="0.2">
      <c r="A728" s="52">
        <v>412900</v>
      </c>
      <c r="B728" s="49" t="s">
        <v>72</v>
      </c>
      <c r="C728" s="54">
        <v>4700</v>
      </c>
      <c r="D728" s="46">
        <v>3500</v>
      </c>
      <c r="E728" s="54">
        <v>0</v>
      </c>
      <c r="F728" s="280">
        <f t="shared" si="252"/>
        <v>74.468085106382972</v>
      </c>
      <c r="G728" s="25"/>
      <c r="H728" s="264"/>
    </row>
    <row r="729" spans="1:8" s="26" customFormat="1" x14ac:dyDescent="0.2">
      <c r="A729" s="52">
        <v>412900</v>
      </c>
      <c r="B729" s="49" t="s">
        <v>73</v>
      </c>
      <c r="C729" s="54">
        <v>120000</v>
      </c>
      <c r="D729" s="46">
        <v>102300</v>
      </c>
      <c r="E729" s="54">
        <v>0</v>
      </c>
      <c r="F729" s="280">
        <f t="shared" si="252"/>
        <v>85.25</v>
      </c>
      <c r="G729" s="25"/>
      <c r="H729" s="264"/>
    </row>
    <row r="730" spans="1:8" s="26" customFormat="1" x14ac:dyDescent="0.2">
      <c r="A730" s="52">
        <v>412900</v>
      </c>
      <c r="B730" s="49" t="s">
        <v>74</v>
      </c>
      <c r="C730" s="54">
        <v>10000</v>
      </c>
      <c r="D730" s="46">
        <v>4000</v>
      </c>
      <c r="E730" s="54">
        <v>0</v>
      </c>
      <c r="F730" s="280">
        <f t="shared" si="252"/>
        <v>40</v>
      </c>
      <c r="G730" s="25"/>
      <c r="H730" s="264"/>
    </row>
    <row r="731" spans="1:8" s="26" customFormat="1" x14ac:dyDescent="0.2">
      <c r="A731" s="52">
        <v>412900</v>
      </c>
      <c r="B731" s="49" t="s">
        <v>75</v>
      </c>
      <c r="C731" s="54">
        <v>34100</v>
      </c>
      <c r="D731" s="46">
        <v>30100</v>
      </c>
      <c r="E731" s="54">
        <v>0</v>
      </c>
      <c r="F731" s="280">
        <f t="shared" si="252"/>
        <v>88.269794721407621</v>
      </c>
      <c r="G731" s="25"/>
      <c r="H731" s="264"/>
    </row>
    <row r="732" spans="1:8" s="26" customFormat="1" x14ac:dyDescent="0.2">
      <c r="A732" s="52">
        <v>412900</v>
      </c>
      <c r="B732" s="49" t="s">
        <v>76</v>
      </c>
      <c r="C732" s="54">
        <v>13800</v>
      </c>
      <c r="D732" s="46">
        <v>14100</v>
      </c>
      <c r="E732" s="54">
        <v>0</v>
      </c>
      <c r="F732" s="280">
        <f t="shared" si="252"/>
        <v>102.17391304347827</v>
      </c>
      <c r="G732" s="25"/>
      <c r="H732" s="264"/>
    </row>
    <row r="733" spans="1:8" s="26" customFormat="1" x14ac:dyDescent="0.2">
      <c r="A733" s="52">
        <v>412900</v>
      </c>
      <c r="B733" s="49" t="s">
        <v>78</v>
      </c>
      <c r="C733" s="54">
        <v>0</v>
      </c>
      <c r="D733" s="46">
        <v>0</v>
      </c>
      <c r="E733" s="46">
        <v>300000</v>
      </c>
      <c r="F733" s="280">
        <v>0</v>
      </c>
      <c r="G733" s="25"/>
      <c r="H733" s="264"/>
    </row>
    <row r="734" spans="1:8" s="26" customFormat="1" x14ac:dyDescent="0.2">
      <c r="A734" s="42">
        <v>510000</v>
      </c>
      <c r="B734" s="47" t="s">
        <v>245</v>
      </c>
      <c r="C734" s="41">
        <f>C735+C737</f>
        <v>125000</v>
      </c>
      <c r="D734" s="41">
        <f>D735+D737</f>
        <v>75000</v>
      </c>
      <c r="E734" s="41">
        <f>E735+E737</f>
        <v>4100000</v>
      </c>
      <c r="F734" s="283">
        <f t="shared" ref="F734:F742" si="255">D734/C734*100</f>
        <v>60</v>
      </c>
      <c r="G734" s="25"/>
      <c r="H734" s="264"/>
    </row>
    <row r="735" spans="1:8" s="26" customFormat="1" x14ac:dyDescent="0.2">
      <c r="A735" s="42">
        <v>511000</v>
      </c>
      <c r="B735" s="47" t="s">
        <v>246</v>
      </c>
      <c r="C735" s="41">
        <f>SUM(C736:C736)</f>
        <v>23300</v>
      </c>
      <c r="D735" s="41">
        <f>SUM(D736:D736)</f>
        <v>50000</v>
      </c>
      <c r="E735" s="41">
        <f>SUM(E736:E736)</f>
        <v>4100000</v>
      </c>
      <c r="F735" s="283">
        <f t="shared" si="255"/>
        <v>214.59227467811158</v>
      </c>
      <c r="G735" s="25"/>
      <c r="H735" s="264"/>
    </row>
    <row r="736" spans="1:8" s="26" customFormat="1" x14ac:dyDescent="0.2">
      <c r="A736" s="52">
        <v>511300</v>
      </c>
      <c r="B736" s="45" t="s">
        <v>249</v>
      </c>
      <c r="C736" s="54">
        <v>23300</v>
      </c>
      <c r="D736" s="46">
        <v>50000</v>
      </c>
      <c r="E736" s="46">
        <v>4100000</v>
      </c>
      <c r="F736" s="280">
        <f t="shared" si="255"/>
        <v>214.59227467811158</v>
      </c>
      <c r="G736" s="25"/>
      <c r="H736" s="264"/>
    </row>
    <row r="737" spans="1:8" s="51" customFormat="1" x14ac:dyDescent="0.2">
      <c r="A737" s="42">
        <v>516000</v>
      </c>
      <c r="B737" s="47" t="s">
        <v>257</v>
      </c>
      <c r="C737" s="41">
        <f t="shared" ref="C737" si="256">C738</f>
        <v>101700</v>
      </c>
      <c r="D737" s="41">
        <f t="shared" ref="D737" si="257">D738</f>
        <v>25000</v>
      </c>
      <c r="E737" s="41">
        <f t="shared" ref="E737" si="258">E738</f>
        <v>0</v>
      </c>
      <c r="F737" s="283">
        <f t="shared" si="255"/>
        <v>24.582104228121928</v>
      </c>
      <c r="G737" s="266"/>
      <c r="H737" s="264"/>
    </row>
    <row r="738" spans="1:8" s="26" customFormat="1" x14ac:dyDescent="0.2">
      <c r="A738" s="52">
        <v>516100</v>
      </c>
      <c r="B738" s="45" t="s">
        <v>257</v>
      </c>
      <c r="C738" s="54">
        <v>101700</v>
      </c>
      <c r="D738" s="46">
        <v>25000</v>
      </c>
      <c r="E738" s="54">
        <v>0</v>
      </c>
      <c r="F738" s="280">
        <f t="shared" si="255"/>
        <v>24.582104228121928</v>
      </c>
      <c r="G738" s="25"/>
      <c r="H738" s="264"/>
    </row>
    <row r="739" spans="1:8" s="51" customFormat="1" x14ac:dyDescent="0.2">
      <c r="A739" s="42">
        <v>630000</v>
      </c>
      <c r="B739" s="47" t="s">
        <v>277</v>
      </c>
      <c r="C739" s="41">
        <f>C740+0</f>
        <v>72000</v>
      </c>
      <c r="D739" s="41">
        <f>D740+0</f>
        <v>80000</v>
      </c>
      <c r="E739" s="41">
        <f>E740+0</f>
        <v>0</v>
      </c>
      <c r="F739" s="283">
        <f t="shared" si="255"/>
        <v>111.11111111111111</v>
      </c>
      <c r="G739" s="266"/>
      <c r="H739" s="264"/>
    </row>
    <row r="740" spans="1:8" s="51" customFormat="1" x14ac:dyDescent="0.2">
      <c r="A740" s="42">
        <v>638000</v>
      </c>
      <c r="B740" s="47" t="s">
        <v>284</v>
      </c>
      <c r="C740" s="41">
        <f t="shared" ref="C740" si="259">C741</f>
        <v>72000</v>
      </c>
      <c r="D740" s="41">
        <f t="shared" ref="D740" si="260">D741</f>
        <v>80000</v>
      </c>
      <c r="E740" s="41">
        <f t="shared" ref="E740" si="261">E741</f>
        <v>0</v>
      </c>
      <c r="F740" s="283">
        <f t="shared" si="255"/>
        <v>111.11111111111111</v>
      </c>
      <c r="G740" s="266"/>
      <c r="H740" s="264"/>
    </row>
    <row r="741" spans="1:8" s="26" customFormat="1" x14ac:dyDescent="0.2">
      <c r="A741" s="52">
        <v>638100</v>
      </c>
      <c r="B741" s="45" t="s">
        <v>285</v>
      </c>
      <c r="C741" s="54">
        <v>72000</v>
      </c>
      <c r="D741" s="46">
        <v>80000</v>
      </c>
      <c r="E741" s="54">
        <v>0</v>
      </c>
      <c r="F741" s="280">
        <f t="shared" si="255"/>
        <v>111.11111111111111</v>
      </c>
      <c r="G741" s="25"/>
      <c r="H741" s="264"/>
    </row>
    <row r="742" spans="1:8" s="26" customFormat="1" x14ac:dyDescent="0.2">
      <c r="A742" s="82"/>
      <c r="B742" s="76" t="s">
        <v>294</v>
      </c>
      <c r="C742" s="80">
        <f>C714+C734+C739+0</f>
        <v>8611900</v>
      </c>
      <c r="D742" s="80">
        <f>D714+D734+D739+0</f>
        <v>8923100</v>
      </c>
      <c r="E742" s="80">
        <f>E714+E734+E739+0</f>
        <v>4400000</v>
      </c>
      <c r="F742" s="30">
        <f t="shared" si="255"/>
        <v>103.61360443107792</v>
      </c>
      <c r="G742" s="25"/>
      <c r="H742" s="264"/>
    </row>
    <row r="743" spans="1:8" s="26" customFormat="1" x14ac:dyDescent="0.2">
      <c r="A743" s="62"/>
      <c r="B743" s="40"/>
      <c r="C743" s="63"/>
      <c r="D743" s="63"/>
      <c r="E743" s="63"/>
      <c r="F743" s="145"/>
      <c r="G743" s="25"/>
      <c r="H743" s="264"/>
    </row>
    <row r="744" spans="1:8" s="26" customFormat="1" x14ac:dyDescent="0.2">
      <c r="A744" s="62"/>
      <c r="B744" s="40"/>
      <c r="C744" s="63"/>
      <c r="D744" s="63"/>
      <c r="E744" s="63"/>
      <c r="F744" s="145"/>
      <c r="G744" s="25"/>
      <c r="H744" s="264"/>
    </row>
    <row r="745" spans="1:8" s="26" customFormat="1" x14ac:dyDescent="0.2">
      <c r="A745" s="44" t="s">
        <v>732</v>
      </c>
      <c r="B745" s="47"/>
      <c r="C745" s="63"/>
      <c r="D745" s="63"/>
      <c r="E745" s="63"/>
      <c r="F745" s="145"/>
      <c r="G745" s="25"/>
      <c r="H745" s="264"/>
    </row>
    <row r="746" spans="1:8" s="26" customFormat="1" x14ac:dyDescent="0.2">
      <c r="A746" s="44" t="s">
        <v>315</v>
      </c>
      <c r="B746" s="47"/>
      <c r="C746" s="63"/>
      <c r="D746" s="63"/>
      <c r="E746" s="63"/>
      <c r="F746" s="145"/>
      <c r="G746" s="25"/>
      <c r="H746" s="264"/>
    </row>
    <row r="747" spans="1:8" s="26" customFormat="1" x14ac:dyDescent="0.2">
      <c r="A747" s="44" t="s">
        <v>523</v>
      </c>
      <c r="B747" s="47"/>
      <c r="C747" s="63"/>
      <c r="D747" s="63"/>
      <c r="E747" s="63"/>
      <c r="F747" s="145"/>
      <c r="G747" s="25"/>
      <c r="H747" s="264"/>
    </row>
    <row r="748" spans="1:8" s="26" customFormat="1" x14ac:dyDescent="0.2">
      <c r="A748" s="44" t="s">
        <v>293</v>
      </c>
      <c r="B748" s="47"/>
      <c r="C748" s="63"/>
      <c r="D748" s="63"/>
      <c r="E748" s="63"/>
      <c r="F748" s="145"/>
      <c r="G748" s="25"/>
      <c r="H748" s="264"/>
    </row>
    <row r="749" spans="1:8" s="26" customFormat="1" x14ac:dyDescent="0.2">
      <c r="A749" s="44"/>
      <c r="B749" s="72"/>
      <c r="C749" s="63"/>
      <c r="D749" s="63"/>
      <c r="E749" s="63"/>
      <c r="F749" s="145"/>
      <c r="G749" s="25"/>
      <c r="H749" s="264"/>
    </row>
    <row r="750" spans="1:8" s="51" customFormat="1" x14ac:dyDescent="0.2">
      <c r="A750" s="42">
        <v>410000</v>
      </c>
      <c r="B750" s="43" t="s">
        <v>42</v>
      </c>
      <c r="C750" s="41">
        <f t="shared" ref="C750" si="262">C751+C756</f>
        <v>1190300</v>
      </c>
      <c r="D750" s="41">
        <f t="shared" ref="D750" si="263">D751+D756</f>
        <v>1185300</v>
      </c>
      <c r="E750" s="41">
        <f>E751+E756</f>
        <v>0</v>
      </c>
      <c r="F750" s="283">
        <f t="shared" ref="F750:F779" si="264">D750/C750*100</f>
        <v>99.579937830798954</v>
      </c>
      <c r="G750" s="266"/>
      <c r="H750" s="264"/>
    </row>
    <row r="751" spans="1:8" s="51" customFormat="1" x14ac:dyDescent="0.2">
      <c r="A751" s="42">
        <v>411000</v>
      </c>
      <c r="B751" s="43" t="s">
        <v>43</v>
      </c>
      <c r="C751" s="41">
        <f t="shared" ref="C751" si="265">SUM(C752:C755)</f>
        <v>719700</v>
      </c>
      <c r="D751" s="41">
        <f t="shared" ref="D751" si="266">SUM(D752:D755)</f>
        <v>720700</v>
      </c>
      <c r="E751" s="41">
        <f>SUM(E752:E755)</f>
        <v>0</v>
      </c>
      <c r="F751" s="283">
        <f t="shared" si="264"/>
        <v>100.13894678338195</v>
      </c>
      <c r="G751" s="266"/>
      <c r="H751" s="264"/>
    </row>
    <row r="752" spans="1:8" s="26" customFormat="1" x14ac:dyDescent="0.2">
      <c r="A752" s="52">
        <v>411100</v>
      </c>
      <c r="B752" s="45" t="s">
        <v>44</v>
      </c>
      <c r="C752" s="54">
        <v>653500</v>
      </c>
      <c r="D752" s="46">
        <v>660000</v>
      </c>
      <c r="E752" s="54">
        <v>0</v>
      </c>
      <c r="F752" s="280">
        <f t="shared" si="264"/>
        <v>100.99464422341239</v>
      </c>
      <c r="G752" s="25"/>
      <c r="H752" s="264"/>
    </row>
    <row r="753" spans="1:8" s="26" customFormat="1" ht="40.5" x14ac:dyDescent="0.2">
      <c r="A753" s="52">
        <v>411200</v>
      </c>
      <c r="B753" s="45" t="s">
        <v>45</v>
      </c>
      <c r="C753" s="54">
        <v>41000.000000000007</v>
      </c>
      <c r="D753" s="46">
        <v>42000</v>
      </c>
      <c r="E753" s="54">
        <v>0</v>
      </c>
      <c r="F753" s="280">
        <f t="shared" si="264"/>
        <v>102.43902439024389</v>
      </c>
      <c r="G753" s="25"/>
      <c r="H753" s="264"/>
    </row>
    <row r="754" spans="1:8" s="26" customFormat="1" ht="40.5" x14ac:dyDescent="0.2">
      <c r="A754" s="52">
        <v>411300</v>
      </c>
      <c r="B754" s="45" t="s">
        <v>46</v>
      </c>
      <c r="C754" s="54">
        <v>17000</v>
      </c>
      <c r="D754" s="46">
        <v>10500</v>
      </c>
      <c r="E754" s="54">
        <v>0</v>
      </c>
      <c r="F754" s="280">
        <f t="shared" si="264"/>
        <v>61.764705882352942</v>
      </c>
      <c r="G754" s="25"/>
      <c r="H754" s="264"/>
    </row>
    <row r="755" spans="1:8" s="26" customFormat="1" x14ac:dyDescent="0.2">
      <c r="A755" s="52">
        <v>411400</v>
      </c>
      <c r="B755" s="45" t="s">
        <v>47</v>
      </c>
      <c r="C755" s="54">
        <v>8200</v>
      </c>
      <c r="D755" s="46">
        <v>8200</v>
      </c>
      <c r="E755" s="54">
        <v>0</v>
      </c>
      <c r="F755" s="280">
        <f t="shared" si="264"/>
        <v>100</v>
      </c>
      <c r="G755" s="25"/>
      <c r="H755" s="264"/>
    </row>
    <row r="756" spans="1:8" s="51" customFormat="1" x14ac:dyDescent="0.2">
      <c r="A756" s="42">
        <v>412000</v>
      </c>
      <c r="B756" s="47" t="s">
        <v>48</v>
      </c>
      <c r="C756" s="41">
        <f>SUM(C757:C769)</f>
        <v>470600</v>
      </c>
      <c r="D756" s="41">
        <f>SUM(D757:D769)</f>
        <v>464600</v>
      </c>
      <c r="E756" s="41">
        <f>SUM(E757:E769)</f>
        <v>0</v>
      </c>
      <c r="F756" s="283">
        <f t="shared" si="264"/>
        <v>98.72503187420314</v>
      </c>
      <c r="G756" s="266"/>
      <c r="H756" s="264"/>
    </row>
    <row r="757" spans="1:8" s="26" customFormat="1" x14ac:dyDescent="0.2">
      <c r="A757" s="52">
        <v>412100</v>
      </c>
      <c r="B757" s="45" t="s">
        <v>49</v>
      </c>
      <c r="C757" s="54">
        <v>7999.9999999999982</v>
      </c>
      <c r="D757" s="46">
        <v>7999.9999999999982</v>
      </c>
      <c r="E757" s="54">
        <v>0</v>
      </c>
      <c r="F757" s="280">
        <f t="shared" si="264"/>
        <v>100</v>
      </c>
      <c r="G757" s="25"/>
      <c r="H757" s="264"/>
    </row>
    <row r="758" spans="1:8" s="26" customFormat="1" ht="40.5" x14ac:dyDescent="0.2">
      <c r="A758" s="52">
        <v>412200</v>
      </c>
      <c r="B758" s="45" t="s">
        <v>50</v>
      </c>
      <c r="C758" s="54">
        <v>28000</v>
      </c>
      <c r="D758" s="46">
        <v>25000</v>
      </c>
      <c r="E758" s="54">
        <v>0</v>
      </c>
      <c r="F758" s="280">
        <f t="shared" si="264"/>
        <v>89.285714285714292</v>
      </c>
      <c r="G758" s="25"/>
      <c r="H758" s="264"/>
    </row>
    <row r="759" spans="1:8" s="26" customFormat="1" x14ac:dyDescent="0.2">
      <c r="A759" s="52">
        <v>412300</v>
      </c>
      <c r="B759" s="45" t="s">
        <v>51</v>
      </c>
      <c r="C759" s="54">
        <v>7000</v>
      </c>
      <c r="D759" s="46">
        <v>6000</v>
      </c>
      <c r="E759" s="54">
        <v>0</v>
      </c>
      <c r="F759" s="280">
        <f t="shared" si="264"/>
        <v>85.714285714285708</v>
      </c>
      <c r="G759" s="25"/>
      <c r="H759" s="264"/>
    </row>
    <row r="760" spans="1:8" s="26" customFormat="1" x14ac:dyDescent="0.2">
      <c r="A760" s="52">
        <v>412400</v>
      </c>
      <c r="B760" s="45" t="s">
        <v>53</v>
      </c>
      <c r="C760" s="54">
        <v>8000</v>
      </c>
      <c r="D760" s="46">
        <v>8000</v>
      </c>
      <c r="E760" s="54">
        <v>0</v>
      </c>
      <c r="F760" s="280">
        <f t="shared" si="264"/>
        <v>100</v>
      </c>
      <c r="G760" s="25"/>
      <c r="H760" s="264"/>
    </row>
    <row r="761" spans="1:8" s="26" customFormat="1" x14ac:dyDescent="0.2">
      <c r="A761" s="52">
        <v>412500</v>
      </c>
      <c r="B761" s="45" t="s">
        <v>55</v>
      </c>
      <c r="C761" s="54">
        <v>30000</v>
      </c>
      <c r="D761" s="46">
        <v>27000</v>
      </c>
      <c r="E761" s="54">
        <v>0</v>
      </c>
      <c r="F761" s="280">
        <f t="shared" si="264"/>
        <v>90</v>
      </c>
      <c r="G761" s="25"/>
      <c r="H761" s="264"/>
    </row>
    <row r="762" spans="1:8" s="26" customFormat="1" x14ac:dyDescent="0.2">
      <c r="A762" s="52">
        <v>412600</v>
      </c>
      <c r="B762" s="45" t="s">
        <v>56</v>
      </c>
      <c r="C762" s="54">
        <v>80000</v>
      </c>
      <c r="D762" s="46">
        <v>77000</v>
      </c>
      <c r="E762" s="54">
        <v>0</v>
      </c>
      <c r="F762" s="280">
        <f t="shared" si="264"/>
        <v>96.25</v>
      </c>
      <c r="G762" s="25"/>
      <c r="H762" s="264"/>
    </row>
    <row r="763" spans="1:8" s="26" customFormat="1" x14ac:dyDescent="0.2">
      <c r="A763" s="52">
        <v>412700</v>
      </c>
      <c r="B763" s="45" t="s">
        <v>58</v>
      </c>
      <c r="C763" s="54">
        <v>25000</v>
      </c>
      <c r="D763" s="46">
        <v>25000</v>
      </c>
      <c r="E763" s="54">
        <v>0</v>
      </c>
      <c r="F763" s="280">
        <f t="shared" si="264"/>
        <v>100</v>
      </c>
      <c r="G763" s="25"/>
      <c r="H763" s="264"/>
    </row>
    <row r="764" spans="1:8" s="26" customFormat="1" x14ac:dyDescent="0.2">
      <c r="A764" s="52">
        <v>412900</v>
      </c>
      <c r="B764" s="49" t="s">
        <v>72</v>
      </c>
      <c r="C764" s="54">
        <v>600</v>
      </c>
      <c r="D764" s="46">
        <v>600</v>
      </c>
      <c r="E764" s="54">
        <v>0</v>
      </c>
      <c r="F764" s="280">
        <f t="shared" si="264"/>
        <v>100</v>
      </c>
      <c r="G764" s="25"/>
      <c r="H764" s="264"/>
    </row>
    <row r="765" spans="1:8" s="26" customFormat="1" x14ac:dyDescent="0.2">
      <c r="A765" s="52">
        <v>412900</v>
      </c>
      <c r="B765" s="49" t="s">
        <v>73</v>
      </c>
      <c r="C765" s="54">
        <v>40000</v>
      </c>
      <c r="D765" s="46">
        <v>35000</v>
      </c>
      <c r="E765" s="54">
        <v>0</v>
      </c>
      <c r="F765" s="280">
        <f t="shared" si="264"/>
        <v>87.5</v>
      </c>
      <c r="G765" s="25"/>
      <c r="H765" s="264"/>
    </row>
    <row r="766" spans="1:8" s="26" customFormat="1" x14ac:dyDescent="0.2">
      <c r="A766" s="52">
        <v>412900</v>
      </c>
      <c r="B766" s="49" t="s">
        <v>74</v>
      </c>
      <c r="C766" s="54">
        <v>230000</v>
      </c>
      <c r="D766" s="46">
        <v>240000</v>
      </c>
      <c r="E766" s="54">
        <v>0</v>
      </c>
      <c r="F766" s="280">
        <f t="shared" si="264"/>
        <v>104.34782608695652</v>
      </c>
      <c r="G766" s="25"/>
      <c r="H766" s="264"/>
    </row>
    <row r="767" spans="1:8" s="26" customFormat="1" x14ac:dyDescent="0.2">
      <c r="A767" s="52">
        <v>412900</v>
      </c>
      <c r="B767" s="49" t="s">
        <v>75</v>
      </c>
      <c r="C767" s="54">
        <v>8000</v>
      </c>
      <c r="D767" s="46">
        <v>10000</v>
      </c>
      <c r="E767" s="54">
        <v>0</v>
      </c>
      <c r="F767" s="280">
        <f t="shared" si="264"/>
        <v>125</v>
      </c>
      <c r="G767" s="25"/>
      <c r="H767" s="264"/>
    </row>
    <row r="768" spans="1:8" s="26" customFormat="1" x14ac:dyDescent="0.2">
      <c r="A768" s="52">
        <v>412900</v>
      </c>
      <c r="B768" s="49" t="s">
        <v>76</v>
      </c>
      <c r="C768" s="54">
        <v>3000</v>
      </c>
      <c r="D768" s="46">
        <v>3000</v>
      </c>
      <c r="E768" s="54">
        <v>0</v>
      </c>
      <c r="F768" s="280">
        <f t="shared" si="264"/>
        <v>100</v>
      </c>
      <c r="G768" s="25"/>
      <c r="H768" s="264"/>
    </row>
    <row r="769" spans="1:8" s="26" customFormat="1" x14ac:dyDescent="0.2">
      <c r="A769" s="52">
        <v>412900</v>
      </c>
      <c r="B769" s="49" t="s">
        <v>78</v>
      </c>
      <c r="C769" s="54">
        <v>3000</v>
      </c>
      <c r="D769" s="46">
        <v>0</v>
      </c>
      <c r="E769" s="54">
        <v>0</v>
      </c>
      <c r="F769" s="280">
        <f t="shared" si="264"/>
        <v>0</v>
      </c>
      <c r="G769" s="25"/>
      <c r="H769" s="264"/>
    </row>
    <row r="770" spans="1:8" s="51" customFormat="1" x14ac:dyDescent="0.2">
      <c r="A770" s="42">
        <v>510000</v>
      </c>
      <c r="B770" s="47" t="s">
        <v>245</v>
      </c>
      <c r="C770" s="41">
        <f t="shared" ref="C770" si="267">C771+C774</f>
        <v>47000</v>
      </c>
      <c r="D770" s="41">
        <f t="shared" ref="D770" si="268">D771+D774</f>
        <v>40000</v>
      </c>
      <c r="E770" s="41">
        <f>E771+E774</f>
        <v>0</v>
      </c>
      <c r="F770" s="283">
        <f t="shared" si="264"/>
        <v>85.106382978723403</v>
      </c>
      <c r="G770" s="266"/>
      <c r="H770" s="264"/>
    </row>
    <row r="771" spans="1:8" s="51" customFormat="1" x14ac:dyDescent="0.2">
      <c r="A771" s="42">
        <v>511000</v>
      </c>
      <c r="B771" s="47" t="s">
        <v>246</v>
      </c>
      <c r="C771" s="41">
        <f t="shared" ref="C771" si="269">C772+C773</f>
        <v>15000</v>
      </c>
      <c r="D771" s="41">
        <f t="shared" ref="D771:E771" si="270">D772+D773</f>
        <v>15000</v>
      </c>
      <c r="E771" s="41">
        <f t="shared" si="270"/>
        <v>0</v>
      </c>
      <c r="F771" s="283">
        <f t="shared" si="264"/>
        <v>100</v>
      </c>
      <c r="G771" s="266"/>
      <c r="H771" s="264"/>
    </row>
    <row r="772" spans="1:8" s="26" customFormat="1" x14ac:dyDescent="0.2">
      <c r="A772" s="52">
        <v>511300</v>
      </c>
      <c r="B772" s="45" t="s">
        <v>249</v>
      </c>
      <c r="C772" s="54">
        <v>7900</v>
      </c>
      <c r="D772" s="46">
        <v>15000</v>
      </c>
      <c r="E772" s="54">
        <v>0</v>
      </c>
      <c r="F772" s="280">
        <f t="shared" si="264"/>
        <v>189.87341772151899</v>
      </c>
      <c r="G772" s="25"/>
      <c r="H772" s="264"/>
    </row>
    <row r="773" spans="1:8" s="26" customFormat="1" x14ac:dyDescent="0.2">
      <c r="A773" s="52">
        <v>511700</v>
      </c>
      <c r="B773" s="45" t="s">
        <v>252</v>
      </c>
      <c r="C773" s="54">
        <v>7100</v>
      </c>
      <c r="D773" s="54">
        <v>0</v>
      </c>
      <c r="E773" s="54">
        <v>0</v>
      </c>
      <c r="F773" s="280">
        <f t="shared" si="264"/>
        <v>0</v>
      </c>
      <c r="G773" s="25"/>
      <c r="H773" s="264"/>
    </row>
    <row r="774" spans="1:8" s="51" customFormat="1" x14ac:dyDescent="0.2">
      <c r="A774" s="42">
        <v>516000</v>
      </c>
      <c r="B774" s="47" t="s">
        <v>257</v>
      </c>
      <c r="C774" s="41">
        <f t="shared" ref="C774" si="271">C775</f>
        <v>32000</v>
      </c>
      <c r="D774" s="41">
        <f t="shared" ref="D774" si="272">D775</f>
        <v>25000</v>
      </c>
      <c r="E774" s="41">
        <f t="shared" ref="E774" si="273">E775</f>
        <v>0</v>
      </c>
      <c r="F774" s="283">
        <f t="shared" si="264"/>
        <v>78.125</v>
      </c>
      <c r="G774" s="266"/>
      <c r="H774" s="264"/>
    </row>
    <row r="775" spans="1:8" s="26" customFormat="1" x14ac:dyDescent="0.2">
      <c r="A775" s="52">
        <v>516100</v>
      </c>
      <c r="B775" s="45" t="s">
        <v>257</v>
      </c>
      <c r="C775" s="54">
        <v>32000</v>
      </c>
      <c r="D775" s="46">
        <v>25000</v>
      </c>
      <c r="E775" s="54">
        <v>0</v>
      </c>
      <c r="F775" s="280">
        <f t="shared" si="264"/>
        <v>78.125</v>
      </c>
      <c r="G775" s="25"/>
      <c r="H775" s="264"/>
    </row>
    <row r="776" spans="1:8" s="51" customFormat="1" x14ac:dyDescent="0.2">
      <c r="A776" s="42">
        <v>630000</v>
      </c>
      <c r="B776" s="47" t="s">
        <v>277</v>
      </c>
      <c r="C776" s="41">
        <f t="shared" ref="C776:C777" si="274">C777</f>
        <v>9999.9999999999982</v>
      </c>
      <c r="D776" s="41">
        <f t="shared" ref="D776:D777" si="275">D777</f>
        <v>20000</v>
      </c>
      <c r="E776" s="41">
        <f t="shared" ref="E776:E777" si="276">E777</f>
        <v>0</v>
      </c>
      <c r="F776" s="283">
        <f t="shared" si="264"/>
        <v>200.00000000000006</v>
      </c>
      <c r="G776" s="266"/>
      <c r="H776" s="264"/>
    </row>
    <row r="777" spans="1:8" s="51" customFormat="1" x14ac:dyDescent="0.2">
      <c r="A777" s="42">
        <v>638000</v>
      </c>
      <c r="B777" s="47" t="s">
        <v>284</v>
      </c>
      <c r="C777" s="41">
        <f t="shared" si="274"/>
        <v>9999.9999999999982</v>
      </c>
      <c r="D777" s="41">
        <f t="shared" si="275"/>
        <v>20000</v>
      </c>
      <c r="E777" s="41">
        <f t="shared" si="276"/>
        <v>0</v>
      </c>
      <c r="F777" s="283">
        <f t="shared" si="264"/>
        <v>200.00000000000006</v>
      </c>
      <c r="G777" s="266"/>
      <c r="H777" s="264"/>
    </row>
    <row r="778" spans="1:8" s="26" customFormat="1" x14ac:dyDescent="0.2">
      <c r="A778" s="52">
        <v>638100</v>
      </c>
      <c r="B778" s="45" t="s">
        <v>285</v>
      </c>
      <c r="C778" s="54">
        <v>9999.9999999999982</v>
      </c>
      <c r="D778" s="46">
        <v>20000</v>
      </c>
      <c r="E778" s="54">
        <v>0</v>
      </c>
      <c r="F778" s="280">
        <f t="shared" si="264"/>
        <v>200.00000000000006</v>
      </c>
      <c r="G778" s="25"/>
      <c r="H778" s="264"/>
    </row>
    <row r="779" spans="1:8" s="26" customFormat="1" x14ac:dyDescent="0.2">
      <c r="A779" s="86"/>
      <c r="B779" s="87" t="s">
        <v>294</v>
      </c>
      <c r="C779" s="81">
        <f>C750+C770+C776</f>
        <v>1247300</v>
      </c>
      <c r="D779" s="81">
        <f>D750+D770+D776</f>
        <v>1245300</v>
      </c>
      <c r="E779" s="81">
        <f>E750+E770+E776</f>
        <v>0</v>
      </c>
      <c r="F779" s="30">
        <f t="shared" si="264"/>
        <v>99.839653651888085</v>
      </c>
      <c r="G779" s="25"/>
      <c r="H779" s="264"/>
    </row>
    <row r="780" spans="1:8" s="26" customFormat="1" x14ac:dyDescent="0.2">
      <c r="A780" s="62"/>
      <c r="B780" s="40"/>
      <c r="C780" s="63"/>
      <c r="D780" s="63"/>
      <c r="E780" s="63"/>
      <c r="F780" s="145"/>
      <c r="G780" s="25"/>
      <c r="H780" s="264"/>
    </row>
    <row r="781" spans="1:8" s="26" customFormat="1" x14ac:dyDescent="0.2">
      <c r="A781" s="62"/>
      <c r="B781" s="40"/>
      <c r="C781" s="63"/>
      <c r="D781" s="63"/>
      <c r="E781" s="63"/>
      <c r="F781" s="145"/>
      <c r="G781" s="25"/>
      <c r="H781" s="264"/>
    </row>
    <row r="782" spans="1:8" s="26" customFormat="1" x14ac:dyDescent="0.2">
      <c r="A782" s="44" t="s">
        <v>735</v>
      </c>
      <c r="B782" s="40"/>
      <c r="C782" s="63"/>
      <c r="D782" s="63"/>
      <c r="E782" s="63"/>
      <c r="F782" s="145"/>
      <c r="G782" s="25"/>
      <c r="H782" s="264"/>
    </row>
    <row r="783" spans="1:8" s="26" customFormat="1" x14ac:dyDescent="0.2">
      <c r="A783" s="44" t="s">
        <v>315</v>
      </c>
      <c r="B783" s="40"/>
      <c r="C783" s="63"/>
      <c r="D783" s="63"/>
      <c r="E783" s="63"/>
      <c r="F783" s="145"/>
      <c r="G783" s="25"/>
      <c r="H783" s="264"/>
    </row>
    <row r="784" spans="1:8" s="26" customFormat="1" x14ac:dyDescent="0.2">
      <c r="A784" s="44" t="s">
        <v>378</v>
      </c>
      <c r="B784" s="40"/>
      <c r="C784" s="63"/>
      <c r="D784" s="63"/>
      <c r="E784" s="63"/>
      <c r="F784" s="145"/>
      <c r="G784" s="25"/>
      <c r="H784" s="264"/>
    </row>
    <row r="785" spans="1:8" s="26" customFormat="1" x14ac:dyDescent="0.2">
      <c r="A785" s="44" t="s">
        <v>293</v>
      </c>
      <c r="B785" s="40"/>
      <c r="C785" s="63"/>
      <c r="D785" s="63"/>
      <c r="E785" s="63"/>
      <c r="F785" s="145"/>
      <c r="G785" s="25"/>
      <c r="H785" s="264"/>
    </row>
    <row r="786" spans="1:8" s="26" customFormat="1" x14ac:dyDescent="0.2">
      <c r="A786" s="62"/>
      <c r="B786" s="40"/>
      <c r="C786" s="63"/>
      <c r="D786" s="63"/>
      <c r="E786" s="63"/>
      <c r="F786" s="145"/>
      <c r="G786" s="25"/>
      <c r="H786" s="264"/>
    </row>
    <row r="787" spans="1:8" s="51" customFormat="1" x14ac:dyDescent="0.2">
      <c r="A787" s="42">
        <v>410000</v>
      </c>
      <c r="B787" s="43" t="s">
        <v>42</v>
      </c>
      <c r="C787" s="41">
        <f>C788+C793+C815+C808+C806+0+C822</f>
        <v>7116700</v>
      </c>
      <c r="D787" s="41">
        <f>D788+D793+D815+D808+D806+0+D822</f>
        <v>7099600</v>
      </c>
      <c r="E787" s="41">
        <f>E788+E793+E815+E808+E806+0+E822</f>
        <v>0</v>
      </c>
      <c r="F787" s="283">
        <f t="shared" ref="F787:F793" si="277">D787/C787*100</f>
        <v>99.759720094987841</v>
      </c>
      <c r="G787" s="266"/>
      <c r="H787" s="264"/>
    </row>
    <row r="788" spans="1:8" s="51" customFormat="1" x14ac:dyDescent="0.2">
      <c r="A788" s="42">
        <v>411000</v>
      </c>
      <c r="B788" s="43" t="s">
        <v>43</v>
      </c>
      <c r="C788" s="41">
        <f t="shared" ref="C788" si="278">SUM(C789:C792)</f>
        <v>2331300</v>
      </c>
      <c r="D788" s="41">
        <f t="shared" ref="D788" si="279">SUM(D789:D792)</f>
        <v>2342100</v>
      </c>
      <c r="E788" s="41">
        <f>SUM(E789:E792)</f>
        <v>0</v>
      </c>
      <c r="F788" s="283">
        <f t="shared" si="277"/>
        <v>100.46326084159051</v>
      </c>
      <c r="G788" s="266"/>
      <c r="H788" s="264"/>
    </row>
    <row r="789" spans="1:8" s="26" customFormat="1" x14ac:dyDescent="0.2">
      <c r="A789" s="52">
        <v>411100</v>
      </c>
      <c r="B789" s="45" t="s">
        <v>44</v>
      </c>
      <c r="C789" s="54">
        <v>2155000</v>
      </c>
      <c r="D789" s="46">
        <v>2150000</v>
      </c>
      <c r="E789" s="54">
        <v>0</v>
      </c>
      <c r="F789" s="280">
        <f t="shared" si="277"/>
        <v>99.767981438515079</v>
      </c>
      <c r="G789" s="25"/>
      <c r="H789" s="264"/>
    </row>
    <row r="790" spans="1:8" s="26" customFormat="1" ht="40.5" x14ac:dyDescent="0.2">
      <c r="A790" s="52">
        <v>411200</v>
      </c>
      <c r="B790" s="45" t="s">
        <v>45</v>
      </c>
      <c r="C790" s="54">
        <v>67100</v>
      </c>
      <c r="D790" s="46">
        <v>68000</v>
      </c>
      <c r="E790" s="54">
        <v>0</v>
      </c>
      <c r="F790" s="280">
        <f t="shared" si="277"/>
        <v>101.34128166915053</v>
      </c>
      <c r="G790" s="25"/>
      <c r="H790" s="264"/>
    </row>
    <row r="791" spans="1:8" s="26" customFormat="1" ht="40.5" x14ac:dyDescent="0.2">
      <c r="A791" s="52">
        <v>411300</v>
      </c>
      <c r="B791" s="45" t="s">
        <v>46</v>
      </c>
      <c r="C791" s="54">
        <v>75000</v>
      </c>
      <c r="D791" s="46">
        <v>49100</v>
      </c>
      <c r="E791" s="54">
        <v>0</v>
      </c>
      <c r="F791" s="280">
        <f t="shared" si="277"/>
        <v>65.466666666666669</v>
      </c>
      <c r="G791" s="25"/>
      <c r="H791" s="264"/>
    </row>
    <row r="792" spans="1:8" s="26" customFormat="1" x14ac:dyDescent="0.2">
      <c r="A792" s="52">
        <v>411400</v>
      </c>
      <c r="B792" s="45" t="s">
        <v>47</v>
      </c>
      <c r="C792" s="54">
        <v>34199.999999999993</v>
      </c>
      <c r="D792" s="46">
        <v>75000</v>
      </c>
      <c r="E792" s="54">
        <v>0</v>
      </c>
      <c r="F792" s="280">
        <f t="shared" si="277"/>
        <v>219.29824561403515</v>
      </c>
      <c r="G792" s="25"/>
      <c r="H792" s="264"/>
    </row>
    <row r="793" spans="1:8" s="51" customFormat="1" x14ac:dyDescent="0.2">
      <c r="A793" s="42">
        <v>412000</v>
      </c>
      <c r="B793" s="47" t="s">
        <v>48</v>
      </c>
      <c r="C793" s="41">
        <f t="shared" ref="C793" si="280">SUM(C794:C805)</f>
        <v>251299.99999999994</v>
      </c>
      <c r="D793" s="41">
        <f t="shared" ref="D793" si="281">SUM(D794:D805)</f>
        <v>227700</v>
      </c>
      <c r="E793" s="41">
        <f>SUM(E794:E805)</f>
        <v>0</v>
      </c>
      <c r="F793" s="283">
        <f t="shared" si="277"/>
        <v>90.608834062873072</v>
      </c>
      <c r="G793" s="266"/>
      <c r="H793" s="264"/>
    </row>
    <row r="794" spans="1:8" s="26" customFormat="1" x14ac:dyDescent="0.2">
      <c r="A794" s="52">
        <v>412100</v>
      </c>
      <c r="B794" s="45" t="s">
        <v>49</v>
      </c>
      <c r="C794" s="54">
        <v>0</v>
      </c>
      <c r="D794" s="46">
        <v>1200</v>
      </c>
      <c r="E794" s="54">
        <v>0</v>
      </c>
      <c r="F794" s="280">
        <v>0</v>
      </c>
      <c r="G794" s="25"/>
      <c r="H794" s="264"/>
    </row>
    <row r="795" spans="1:8" s="26" customFormat="1" ht="40.5" x14ac:dyDescent="0.2">
      <c r="A795" s="52">
        <v>412200</v>
      </c>
      <c r="B795" s="45" t="s">
        <v>50</v>
      </c>
      <c r="C795" s="54">
        <v>33000</v>
      </c>
      <c r="D795" s="46">
        <v>33000</v>
      </c>
      <c r="E795" s="54">
        <v>0</v>
      </c>
      <c r="F795" s="280">
        <f t="shared" ref="F795:F829" si="282">D795/C795*100</f>
        <v>100</v>
      </c>
      <c r="G795" s="25"/>
      <c r="H795" s="264"/>
    </row>
    <row r="796" spans="1:8" s="26" customFormat="1" x14ac:dyDescent="0.2">
      <c r="A796" s="52">
        <v>412300</v>
      </c>
      <c r="B796" s="45" t="s">
        <v>51</v>
      </c>
      <c r="C796" s="54">
        <v>31500.00000000004</v>
      </c>
      <c r="D796" s="46">
        <v>29000</v>
      </c>
      <c r="E796" s="54">
        <v>0</v>
      </c>
      <c r="F796" s="280">
        <f t="shared" si="282"/>
        <v>92.06349206349195</v>
      </c>
      <c r="G796" s="25"/>
      <c r="H796" s="264"/>
    </row>
    <row r="797" spans="1:8" s="26" customFormat="1" x14ac:dyDescent="0.2">
      <c r="A797" s="52">
        <v>412500</v>
      </c>
      <c r="B797" s="45" t="s">
        <v>55</v>
      </c>
      <c r="C797" s="54">
        <v>39499.999999999942</v>
      </c>
      <c r="D797" s="46">
        <v>27000</v>
      </c>
      <c r="E797" s="54">
        <v>0</v>
      </c>
      <c r="F797" s="280">
        <f t="shared" si="282"/>
        <v>68.35443037974693</v>
      </c>
      <c r="G797" s="25"/>
      <c r="H797" s="264"/>
    </row>
    <row r="798" spans="1:8" s="26" customFormat="1" x14ac:dyDescent="0.2">
      <c r="A798" s="52">
        <v>412600</v>
      </c>
      <c r="B798" s="45" t="s">
        <v>56</v>
      </c>
      <c r="C798" s="54">
        <v>72000</v>
      </c>
      <c r="D798" s="46">
        <v>71000</v>
      </c>
      <c r="E798" s="54">
        <v>0</v>
      </c>
      <c r="F798" s="280">
        <f t="shared" si="282"/>
        <v>98.611111111111114</v>
      </c>
      <c r="G798" s="25"/>
      <c r="H798" s="264"/>
    </row>
    <row r="799" spans="1:8" s="26" customFormat="1" x14ac:dyDescent="0.2">
      <c r="A799" s="52">
        <v>412700</v>
      </c>
      <c r="B799" s="45" t="s">
        <v>58</v>
      </c>
      <c r="C799" s="54">
        <v>31499.999999999982</v>
      </c>
      <c r="D799" s="46">
        <v>26000</v>
      </c>
      <c r="E799" s="54">
        <v>0</v>
      </c>
      <c r="F799" s="280">
        <f t="shared" si="282"/>
        <v>82.539682539682588</v>
      </c>
      <c r="G799" s="25"/>
      <c r="H799" s="264"/>
    </row>
    <row r="800" spans="1:8" s="26" customFormat="1" x14ac:dyDescent="0.2">
      <c r="A800" s="52">
        <v>412900</v>
      </c>
      <c r="B800" s="49" t="s">
        <v>72</v>
      </c>
      <c r="C800" s="54">
        <v>1000</v>
      </c>
      <c r="D800" s="46">
        <v>1000</v>
      </c>
      <c r="E800" s="54">
        <v>0</v>
      </c>
      <c r="F800" s="280">
        <f t="shared" si="282"/>
        <v>100</v>
      </c>
      <c r="G800" s="25"/>
      <c r="H800" s="264"/>
    </row>
    <row r="801" spans="1:8" s="26" customFormat="1" x14ac:dyDescent="0.2">
      <c r="A801" s="52">
        <v>412900</v>
      </c>
      <c r="B801" s="49" t="s">
        <v>73</v>
      </c>
      <c r="C801" s="54">
        <v>24299.99999999996</v>
      </c>
      <c r="D801" s="46">
        <v>25000</v>
      </c>
      <c r="E801" s="54">
        <v>0</v>
      </c>
      <c r="F801" s="280">
        <f t="shared" si="282"/>
        <v>102.88065843621416</v>
      </c>
      <c r="G801" s="25"/>
      <c r="H801" s="264"/>
    </row>
    <row r="802" spans="1:8" s="26" customFormat="1" x14ac:dyDescent="0.2">
      <c r="A802" s="52">
        <v>412900</v>
      </c>
      <c r="B802" s="49" t="s">
        <v>74</v>
      </c>
      <c r="C802" s="54">
        <v>4000</v>
      </c>
      <c r="D802" s="46">
        <v>4000</v>
      </c>
      <c r="E802" s="54">
        <v>0</v>
      </c>
      <c r="F802" s="280">
        <f t="shared" si="282"/>
        <v>100</v>
      </c>
      <c r="G802" s="25"/>
      <c r="H802" s="264"/>
    </row>
    <row r="803" spans="1:8" s="26" customFormat="1" x14ac:dyDescent="0.2">
      <c r="A803" s="52">
        <v>412900</v>
      </c>
      <c r="B803" s="49" t="s">
        <v>75</v>
      </c>
      <c r="C803" s="54">
        <v>4500</v>
      </c>
      <c r="D803" s="46">
        <v>4500</v>
      </c>
      <c r="E803" s="54">
        <v>0</v>
      </c>
      <c r="F803" s="280">
        <f t="shared" si="282"/>
        <v>100</v>
      </c>
      <c r="G803" s="25"/>
      <c r="H803" s="264"/>
    </row>
    <row r="804" spans="1:8" s="26" customFormat="1" x14ac:dyDescent="0.2">
      <c r="A804" s="52">
        <v>412900</v>
      </c>
      <c r="B804" s="49" t="s">
        <v>76</v>
      </c>
      <c r="C804" s="54">
        <v>6000</v>
      </c>
      <c r="D804" s="46">
        <v>5000</v>
      </c>
      <c r="E804" s="54">
        <v>0</v>
      </c>
      <c r="F804" s="280">
        <f t="shared" si="282"/>
        <v>83.333333333333343</v>
      </c>
      <c r="G804" s="25"/>
      <c r="H804" s="264"/>
    </row>
    <row r="805" spans="1:8" s="26" customFormat="1" x14ac:dyDescent="0.2">
      <c r="A805" s="52">
        <v>412900</v>
      </c>
      <c r="B805" s="45" t="s">
        <v>78</v>
      </c>
      <c r="C805" s="54">
        <v>4000</v>
      </c>
      <c r="D805" s="46">
        <v>1000</v>
      </c>
      <c r="E805" s="54">
        <v>0</v>
      </c>
      <c r="F805" s="280">
        <f t="shared" si="282"/>
        <v>25</v>
      </c>
      <c r="G805" s="25"/>
      <c r="H805" s="264"/>
    </row>
    <row r="806" spans="1:8" s="51" customFormat="1" x14ac:dyDescent="0.2">
      <c r="A806" s="42">
        <v>413000</v>
      </c>
      <c r="B806" s="47" t="s">
        <v>95</v>
      </c>
      <c r="C806" s="41">
        <f t="shared" ref="C806" si="283">C807</f>
        <v>1499.9999999999995</v>
      </c>
      <c r="D806" s="41">
        <f t="shared" ref="D806" si="284">D807</f>
        <v>1500</v>
      </c>
      <c r="E806" s="41">
        <f t="shared" ref="E806" si="285">E807</f>
        <v>0</v>
      </c>
      <c r="F806" s="283">
        <f t="shared" si="282"/>
        <v>100.00000000000003</v>
      </c>
      <c r="G806" s="266"/>
      <c r="H806" s="264"/>
    </row>
    <row r="807" spans="1:8" s="26" customFormat="1" x14ac:dyDescent="0.2">
      <c r="A807" s="52">
        <v>413900</v>
      </c>
      <c r="B807" s="45" t="s">
        <v>105</v>
      </c>
      <c r="C807" s="54">
        <v>1499.9999999999995</v>
      </c>
      <c r="D807" s="46">
        <v>1500</v>
      </c>
      <c r="E807" s="54">
        <v>0</v>
      </c>
      <c r="F807" s="280">
        <f t="shared" si="282"/>
        <v>100.00000000000003</v>
      </c>
      <c r="G807" s="25"/>
      <c r="H807" s="264"/>
    </row>
    <row r="808" spans="1:8" s="51" customFormat="1" x14ac:dyDescent="0.2">
      <c r="A808" s="42">
        <v>415000</v>
      </c>
      <c r="B808" s="47" t="s">
        <v>118</v>
      </c>
      <c r="C808" s="41">
        <f>SUM(C809:C814)</f>
        <v>974999.99999999977</v>
      </c>
      <c r="D808" s="41">
        <f>SUM(D809:D814)</f>
        <v>776000</v>
      </c>
      <c r="E808" s="41">
        <f>SUM(E809:E814)</f>
        <v>0</v>
      </c>
      <c r="F808" s="283">
        <f t="shared" si="282"/>
        <v>79.589743589743605</v>
      </c>
      <c r="G808" s="266"/>
      <c r="H808" s="264"/>
    </row>
    <row r="809" spans="1:8" s="26" customFormat="1" x14ac:dyDescent="0.2">
      <c r="A809" s="298">
        <v>415200</v>
      </c>
      <c r="B809" s="88" t="s">
        <v>151</v>
      </c>
      <c r="C809" s="54">
        <v>35000</v>
      </c>
      <c r="D809" s="46">
        <v>35000</v>
      </c>
      <c r="E809" s="54">
        <v>0</v>
      </c>
      <c r="F809" s="280">
        <f t="shared" si="282"/>
        <v>100</v>
      </c>
      <c r="G809" s="25"/>
      <c r="H809" s="264"/>
    </row>
    <row r="810" spans="1:8" s="26" customFormat="1" x14ac:dyDescent="0.2">
      <c r="A810" s="52">
        <v>415200</v>
      </c>
      <c r="B810" s="45" t="s">
        <v>152</v>
      </c>
      <c r="C810" s="54">
        <v>379999.99999999971</v>
      </c>
      <c r="D810" s="46">
        <v>296000</v>
      </c>
      <c r="E810" s="54">
        <v>0</v>
      </c>
      <c r="F810" s="280">
        <f t="shared" si="282"/>
        <v>77.894736842105331</v>
      </c>
      <c r="G810" s="25"/>
      <c r="H810" s="264"/>
    </row>
    <row r="811" spans="1:8" s="26" customFormat="1" x14ac:dyDescent="0.2">
      <c r="A811" s="52">
        <v>415200</v>
      </c>
      <c r="B811" s="45" t="s">
        <v>153</v>
      </c>
      <c r="C811" s="54">
        <v>220000</v>
      </c>
      <c r="D811" s="46">
        <v>180000</v>
      </c>
      <c r="E811" s="54">
        <v>0</v>
      </c>
      <c r="F811" s="280">
        <f t="shared" si="282"/>
        <v>81.818181818181827</v>
      </c>
      <c r="G811" s="25"/>
      <c r="H811" s="264"/>
    </row>
    <row r="812" spans="1:8" s="26" customFormat="1" x14ac:dyDescent="0.2">
      <c r="A812" s="52">
        <v>415200</v>
      </c>
      <c r="B812" s="45" t="s">
        <v>154</v>
      </c>
      <c r="C812" s="54">
        <v>112000</v>
      </c>
      <c r="D812" s="46">
        <v>90000</v>
      </c>
      <c r="E812" s="54">
        <v>0</v>
      </c>
      <c r="F812" s="280">
        <f t="shared" si="282"/>
        <v>80.357142857142861</v>
      </c>
      <c r="G812" s="25"/>
      <c r="H812" s="264"/>
    </row>
    <row r="813" spans="1:8" s="26" customFormat="1" x14ac:dyDescent="0.2">
      <c r="A813" s="52">
        <v>415200</v>
      </c>
      <c r="B813" s="45" t="s">
        <v>731</v>
      </c>
      <c r="C813" s="54">
        <v>70000</v>
      </c>
      <c r="D813" s="46">
        <v>40000</v>
      </c>
      <c r="E813" s="54">
        <v>0</v>
      </c>
      <c r="F813" s="280">
        <f t="shared" si="282"/>
        <v>57.142857142857139</v>
      </c>
      <c r="G813" s="25"/>
      <c r="H813" s="264"/>
    </row>
    <row r="814" spans="1:8" s="26" customFormat="1" x14ac:dyDescent="0.2">
      <c r="A814" s="52">
        <v>415200</v>
      </c>
      <c r="B814" s="45" t="s">
        <v>149</v>
      </c>
      <c r="C814" s="54">
        <v>158000</v>
      </c>
      <c r="D814" s="46">
        <v>135000</v>
      </c>
      <c r="E814" s="54">
        <v>0</v>
      </c>
      <c r="F814" s="280">
        <f t="shared" si="282"/>
        <v>85.443037974683548</v>
      </c>
      <c r="G814" s="25"/>
      <c r="H814" s="264"/>
    </row>
    <row r="815" spans="1:8" s="51" customFormat="1" x14ac:dyDescent="0.2">
      <c r="A815" s="42">
        <v>416000</v>
      </c>
      <c r="B815" s="47" t="s">
        <v>168</v>
      </c>
      <c r="C815" s="41">
        <f>SUM(C816:C821)</f>
        <v>3548300</v>
      </c>
      <c r="D815" s="41">
        <f>SUM(D816:D821)</f>
        <v>3743000</v>
      </c>
      <c r="E815" s="41">
        <f>SUM(E816:E821)</f>
        <v>0</v>
      </c>
      <c r="F815" s="283">
        <f t="shared" si="282"/>
        <v>105.48713468421498</v>
      </c>
      <c r="G815" s="266"/>
      <c r="H815" s="264"/>
    </row>
    <row r="816" spans="1:8" s="26" customFormat="1" x14ac:dyDescent="0.2">
      <c r="A816" s="52">
        <v>416100</v>
      </c>
      <c r="B816" s="45" t="s">
        <v>186</v>
      </c>
      <c r="C816" s="54">
        <v>1529000</v>
      </c>
      <c r="D816" s="46">
        <v>1479000</v>
      </c>
      <c r="E816" s="54">
        <v>0</v>
      </c>
      <c r="F816" s="280">
        <f t="shared" si="282"/>
        <v>96.729888816219756</v>
      </c>
      <c r="G816" s="25"/>
      <c r="H816" s="264"/>
    </row>
    <row r="817" spans="1:8" s="26" customFormat="1" x14ac:dyDescent="0.2">
      <c r="A817" s="52">
        <v>416100</v>
      </c>
      <c r="B817" s="45" t="s">
        <v>187</v>
      </c>
      <c r="C817" s="54">
        <v>548500</v>
      </c>
      <c r="D817" s="46">
        <v>638000</v>
      </c>
      <c r="E817" s="54">
        <v>0</v>
      </c>
      <c r="F817" s="280">
        <f t="shared" si="282"/>
        <v>116.31722880583408</v>
      </c>
      <c r="G817" s="25"/>
      <c r="H817" s="264"/>
    </row>
    <row r="818" spans="1:8" s="26" customFormat="1" x14ac:dyDescent="0.2">
      <c r="A818" s="52">
        <v>416100</v>
      </c>
      <c r="B818" s="45" t="s">
        <v>188</v>
      </c>
      <c r="C818" s="54">
        <v>640500</v>
      </c>
      <c r="D818" s="46">
        <v>638000</v>
      </c>
      <c r="E818" s="54">
        <v>0</v>
      </c>
      <c r="F818" s="280">
        <f t="shared" si="282"/>
        <v>99.60967993754879</v>
      </c>
      <c r="G818" s="25"/>
      <c r="H818" s="264"/>
    </row>
    <row r="819" spans="1:8" s="26" customFormat="1" x14ac:dyDescent="0.2">
      <c r="A819" s="52">
        <v>416100</v>
      </c>
      <c r="B819" s="45" t="s">
        <v>189</v>
      </c>
      <c r="C819" s="54">
        <v>590999.99999999988</v>
      </c>
      <c r="D819" s="46">
        <v>638000</v>
      </c>
      <c r="E819" s="54">
        <v>0</v>
      </c>
      <c r="F819" s="280">
        <f t="shared" si="282"/>
        <v>107.95262267343489</v>
      </c>
      <c r="G819" s="25"/>
      <c r="H819" s="264"/>
    </row>
    <row r="820" spans="1:8" s="26" customFormat="1" x14ac:dyDescent="0.2">
      <c r="A820" s="52">
        <v>416100</v>
      </c>
      <c r="B820" s="45" t="s">
        <v>190</v>
      </c>
      <c r="C820" s="54">
        <v>89300</v>
      </c>
      <c r="D820" s="46">
        <v>50000</v>
      </c>
      <c r="E820" s="54">
        <v>0</v>
      </c>
      <c r="F820" s="280">
        <f t="shared" si="282"/>
        <v>55.991041433370661</v>
      </c>
      <c r="G820" s="25"/>
      <c r="H820" s="264"/>
    </row>
    <row r="821" spans="1:8" s="26" customFormat="1" x14ac:dyDescent="0.2">
      <c r="A821" s="52">
        <v>416100</v>
      </c>
      <c r="B821" s="45" t="s">
        <v>846</v>
      </c>
      <c r="C821" s="54">
        <v>150000</v>
      </c>
      <c r="D821" s="46">
        <v>300000</v>
      </c>
      <c r="E821" s="54">
        <v>0</v>
      </c>
      <c r="F821" s="280">
        <f t="shared" si="282"/>
        <v>200</v>
      </c>
      <c r="G821" s="25"/>
      <c r="H821" s="264"/>
    </row>
    <row r="822" spans="1:8" s="51" customFormat="1" ht="40.5" x14ac:dyDescent="0.2">
      <c r="A822" s="42">
        <v>418000</v>
      </c>
      <c r="B822" s="47" t="s">
        <v>198</v>
      </c>
      <c r="C822" s="41">
        <f t="shared" ref="C822" si="286">C823</f>
        <v>9300</v>
      </c>
      <c r="D822" s="41">
        <f t="shared" ref="D822" si="287">D823</f>
        <v>9300</v>
      </c>
      <c r="E822" s="41">
        <f>E823</f>
        <v>0</v>
      </c>
      <c r="F822" s="283">
        <f t="shared" si="282"/>
        <v>100</v>
      </c>
      <c r="G822" s="266"/>
      <c r="H822" s="264"/>
    </row>
    <row r="823" spans="1:8" s="26" customFormat="1" x14ac:dyDescent="0.2">
      <c r="A823" s="52">
        <v>418400</v>
      </c>
      <c r="B823" s="45" t="s">
        <v>200</v>
      </c>
      <c r="C823" s="54">
        <v>9300</v>
      </c>
      <c r="D823" s="46">
        <v>9300</v>
      </c>
      <c r="E823" s="54">
        <v>0</v>
      </c>
      <c r="F823" s="280">
        <f t="shared" si="282"/>
        <v>100</v>
      </c>
      <c r="G823" s="25"/>
      <c r="H823" s="264"/>
    </row>
    <row r="824" spans="1:8" s="51" customFormat="1" x14ac:dyDescent="0.2">
      <c r="A824" s="42">
        <v>480000</v>
      </c>
      <c r="B824" s="47" t="s">
        <v>202</v>
      </c>
      <c r="C824" s="41">
        <f>C825+0</f>
        <v>1334500</v>
      </c>
      <c r="D824" s="41">
        <f>D825+0</f>
        <v>1080000</v>
      </c>
      <c r="E824" s="41">
        <f>E825+0</f>
        <v>0</v>
      </c>
      <c r="F824" s="283">
        <f t="shared" si="282"/>
        <v>80.929186961408774</v>
      </c>
      <c r="G824" s="266"/>
      <c r="H824" s="264"/>
    </row>
    <row r="825" spans="1:8" s="51" customFormat="1" x14ac:dyDescent="0.2">
      <c r="A825" s="42">
        <v>487000</v>
      </c>
      <c r="B825" s="47" t="s">
        <v>25</v>
      </c>
      <c r="C825" s="41">
        <f>SUM(C826:C829)</f>
        <v>1334500</v>
      </c>
      <c r="D825" s="41">
        <f>SUM(D826:D829)</f>
        <v>1080000</v>
      </c>
      <c r="E825" s="41">
        <f>SUM(E826:E829)</f>
        <v>0</v>
      </c>
      <c r="F825" s="283">
        <f t="shared" si="282"/>
        <v>80.929186961408774</v>
      </c>
      <c r="G825" s="266"/>
      <c r="H825" s="264"/>
    </row>
    <row r="826" spans="1:8" s="26" customFormat="1" ht="40.5" x14ac:dyDescent="0.2">
      <c r="A826" s="52">
        <v>487300</v>
      </c>
      <c r="B826" s="45" t="s">
        <v>213</v>
      </c>
      <c r="C826" s="54">
        <v>345500</v>
      </c>
      <c r="D826" s="46">
        <v>272500</v>
      </c>
      <c r="E826" s="54">
        <v>0</v>
      </c>
      <c r="F826" s="280">
        <f t="shared" si="282"/>
        <v>78.871201157742405</v>
      </c>
      <c r="G826" s="25"/>
      <c r="H826" s="264"/>
    </row>
    <row r="827" spans="1:8" s="26" customFormat="1" ht="40.5" x14ac:dyDescent="0.2">
      <c r="A827" s="52">
        <v>487300</v>
      </c>
      <c r="B827" s="45" t="s">
        <v>214</v>
      </c>
      <c r="C827" s="54">
        <v>618500</v>
      </c>
      <c r="D827" s="46">
        <v>487500</v>
      </c>
      <c r="E827" s="54">
        <v>0</v>
      </c>
      <c r="F827" s="280">
        <f t="shared" si="282"/>
        <v>78.819725141471295</v>
      </c>
      <c r="G827" s="25"/>
      <c r="H827" s="264"/>
    </row>
    <row r="828" spans="1:8" s="26" customFormat="1" x14ac:dyDescent="0.2">
      <c r="A828" s="52">
        <v>487300</v>
      </c>
      <c r="B828" s="45" t="s">
        <v>778</v>
      </c>
      <c r="C828" s="54">
        <v>250500</v>
      </c>
      <c r="D828" s="46">
        <v>200000</v>
      </c>
      <c r="E828" s="54">
        <v>0</v>
      </c>
      <c r="F828" s="280">
        <f t="shared" si="282"/>
        <v>79.840319361277452</v>
      </c>
      <c r="G828" s="25"/>
      <c r="H828" s="264"/>
    </row>
    <row r="829" spans="1:8" s="26" customFormat="1" ht="40.5" x14ac:dyDescent="0.2">
      <c r="A829" s="52">
        <v>487400</v>
      </c>
      <c r="B829" s="45" t="s">
        <v>224</v>
      </c>
      <c r="C829" s="54">
        <v>120000</v>
      </c>
      <c r="D829" s="46">
        <v>120000</v>
      </c>
      <c r="E829" s="54">
        <v>0</v>
      </c>
      <c r="F829" s="280">
        <f t="shared" si="282"/>
        <v>100</v>
      </c>
      <c r="G829" s="25"/>
      <c r="H829" s="264"/>
    </row>
    <row r="830" spans="1:8" s="51" customFormat="1" x14ac:dyDescent="0.2">
      <c r="A830" s="42">
        <v>510000</v>
      </c>
      <c r="B830" s="47" t="s">
        <v>245</v>
      </c>
      <c r="C830" s="41">
        <f>C831+C834</f>
        <v>20000</v>
      </c>
      <c r="D830" s="41">
        <f>D831+D834</f>
        <v>1639600</v>
      </c>
      <c r="E830" s="41">
        <f>E831+E834</f>
        <v>0</v>
      </c>
      <c r="F830" s="283"/>
      <c r="G830" s="266"/>
      <c r="H830" s="264"/>
    </row>
    <row r="831" spans="1:8" s="51" customFormat="1" x14ac:dyDescent="0.2">
      <c r="A831" s="42">
        <v>511000</v>
      </c>
      <c r="B831" s="47" t="s">
        <v>246</v>
      </c>
      <c r="C831" s="41">
        <f>SUM(C832:C833)</f>
        <v>10000</v>
      </c>
      <c r="D831" s="41">
        <f>SUM(D832:D833)</f>
        <v>1629600</v>
      </c>
      <c r="E831" s="41">
        <f>SUM(E832:E833)</f>
        <v>0</v>
      </c>
      <c r="F831" s="283"/>
      <c r="G831" s="266"/>
      <c r="H831" s="264"/>
    </row>
    <row r="832" spans="1:8" s="26" customFormat="1" x14ac:dyDescent="0.2">
      <c r="A832" s="52">
        <v>511100</v>
      </c>
      <c r="B832" s="45" t="s">
        <v>247</v>
      </c>
      <c r="C832" s="54">
        <v>0</v>
      </c>
      <c r="D832" s="46">
        <v>1620100</v>
      </c>
      <c r="E832" s="54">
        <v>0</v>
      </c>
      <c r="F832" s="280">
        <v>0</v>
      </c>
      <c r="G832" s="25"/>
      <c r="H832" s="264"/>
    </row>
    <row r="833" spans="1:8" s="26" customFormat="1" x14ac:dyDescent="0.2">
      <c r="A833" s="52">
        <v>511300</v>
      </c>
      <c r="B833" s="45" t="s">
        <v>249</v>
      </c>
      <c r="C833" s="54">
        <v>10000</v>
      </c>
      <c r="D833" s="46">
        <v>9500</v>
      </c>
      <c r="E833" s="54">
        <v>0</v>
      </c>
      <c r="F833" s="280">
        <f t="shared" ref="F833:F839" si="288">D833/C833*100</f>
        <v>95</v>
      </c>
      <c r="G833" s="25"/>
      <c r="H833" s="264"/>
    </row>
    <row r="834" spans="1:8" s="51" customFormat="1" x14ac:dyDescent="0.2">
      <c r="A834" s="42">
        <v>516000</v>
      </c>
      <c r="B834" s="47" t="s">
        <v>257</v>
      </c>
      <c r="C834" s="41">
        <f t="shared" ref="C834" si="289">C835</f>
        <v>10000</v>
      </c>
      <c r="D834" s="41">
        <f t="shared" ref="D834" si="290">D835</f>
        <v>10000</v>
      </c>
      <c r="E834" s="41">
        <f t="shared" ref="E834" si="291">E835</f>
        <v>0</v>
      </c>
      <c r="F834" s="283">
        <f t="shared" si="288"/>
        <v>100</v>
      </c>
      <c r="G834" s="266"/>
      <c r="H834" s="264"/>
    </row>
    <row r="835" spans="1:8" s="26" customFormat="1" x14ac:dyDescent="0.2">
      <c r="A835" s="52">
        <v>516100</v>
      </c>
      <c r="B835" s="45" t="s">
        <v>257</v>
      </c>
      <c r="C835" s="54">
        <v>10000</v>
      </c>
      <c r="D835" s="46">
        <v>10000</v>
      </c>
      <c r="E835" s="54">
        <v>0</v>
      </c>
      <c r="F835" s="280">
        <f t="shared" si="288"/>
        <v>100</v>
      </c>
      <c r="G835" s="25"/>
      <c r="H835" s="264"/>
    </row>
    <row r="836" spans="1:8" s="51" customFormat="1" x14ac:dyDescent="0.2">
      <c r="A836" s="42">
        <v>630000</v>
      </c>
      <c r="B836" s="47" t="s">
        <v>277</v>
      </c>
      <c r="C836" s="41">
        <f t="shared" ref="C836:C837" si="292">C837</f>
        <v>25000</v>
      </c>
      <c r="D836" s="41">
        <f t="shared" ref="D836:D837" si="293">D837</f>
        <v>30000</v>
      </c>
      <c r="E836" s="41">
        <f t="shared" ref="E836:E837" si="294">E837</f>
        <v>0</v>
      </c>
      <c r="F836" s="283">
        <f t="shared" si="288"/>
        <v>120</v>
      </c>
      <c r="G836" s="266"/>
      <c r="H836" s="264"/>
    </row>
    <row r="837" spans="1:8" s="51" customFormat="1" x14ac:dyDescent="0.2">
      <c r="A837" s="42">
        <v>638000</v>
      </c>
      <c r="B837" s="47" t="s">
        <v>284</v>
      </c>
      <c r="C837" s="41">
        <f t="shared" si="292"/>
        <v>25000</v>
      </c>
      <c r="D837" s="41">
        <f t="shared" si="293"/>
        <v>30000</v>
      </c>
      <c r="E837" s="41">
        <f t="shared" si="294"/>
        <v>0</v>
      </c>
      <c r="F837" s="283">
        <f t="shared" si="288"/>
        <v>120</v>
      </c>
      <c r="G837" s="266"/>
      <c r="H837" s="264"/>
    </row>
    <row r="838" spans="1:8" s="26" customFormat="1" x14ac:dyDescent="0.2">
      <c r="A838" s="52">
        <v>638100</v>
      </c>
      <c r="B838" s="45" t="s">
        <v>285</v>
      </c>
      <c r="C838" s="54">
        <v>25000</v>
      </c>
      <c r="D838" s="46">
        <v>30000</v>
      </c>
      <c r="E838" s="54">
        <v>0</v>
      </c>
      <c r="F838" s="280">
        <f t="shared" si="288"/>
        <v>120</v>
      </c>
      <c r="G838" s="25"/>
      <c r="H838" s="264"/>
    </row>
    <row r="839" spans="1:8" s="89" customFormat="1" x14ac:dyDescent="0.2">
      <c r="A839" s="86"/>
      <c r="B839" s="87" t="s">
        <v>294</v>
      </c>
      <c r="C839" s="81">
        <f>C787+C830+C824+C836</f>
        <v>8496200</v>
      </c>
      <c r="D839" s="81">
        <f>D787+D830+D824+D836</f>
        <v>9849200</v>
      </c>
      <c r="E839" s="81">
        <f>E787+E830+E824+E836</f>
        <v>0</v>
      </c>
      <c r="F839" s="30">
        <f t="shared" si="288"/>
        <v>115.92476636614015</v>
      </c>
      <c r="G839" s="271"/>
      <c r="H839" s="264"/>
    </row>
    <row r="840" spans="1:8" s="26" customFormat="1" x14ac:dyDescent="0.2">
      <c r="A840" s="62"/>
      <c r="B840" s="40"/>
      <c r="C840" s="63"/>
      <c r="D840" s="63"/>
      <c r="E840" s="63"/>
      <c r="F840" s="145"/>
      <c r="G840" s="25"/>
      <c r="H840" s="264"/>
    </row>
    <row r="841" spans="1:8" s="26" customFormat="1" x14ac:dyDescent="0.2">
      <c r="A841" s="62"/>
      <c r="B841" s="40"/>
      <c r="C841" s="63"/>
      <c r="D841" s="63"/>
      <c r="E841" s="63"/>
      <c r="F841" s="145"/>
      <c r="G841" s="25"/>
      <c r="H841" s="264"/>
    </row>
    <row r="842" spans="1:8" s="26" customFormat="1" x14ac:dyDescent="0.2">
      <c r="A842" s="44" t="s">
        <v>737</v>
      </c>
      <c r="B842" s="47"/>
      <c r="C842" s="63"/>
      <c r="D842" s="63"/>
      <c r="E842" s="63"/>
      <c r="F842" s="145"/>
      <c r="G842" s="25"/>
      <c r="H842" s="264"/>
    </row>
    <row r="843" spans="1:8" s="26" customFormat="1" x14ac:dyDescent="0.2">
      <c r="A843" s="44" t="s">
        <v>315</v>
      </c>
      <c r="B843" s="47"/>
      <c r="C843" s="63"/>
      <c r="D843" s="63"/>
      <c r="E843" s="63"/>
      <c r="F843" s="145"/>
      <c r="G843" s="25"/>
      <c r="H843" s="264"/>
    </row>
    <row r="844" spans="1:8" s="26" customFormat="1" x14ac:dyDescent="0.2">
      <c r="A844" s="44" t="s">
        <v>375</v>
      </c>
      <c r="B844" s="47"/>
      <c r="C844" s="63"/>
      <c r="D844" s="63"/>
      <c r="E844" s="63"/>
      <c r="F844" s="145"/>
      <c r="G844" s="25"/>
      <c r="H844" s="264"/>
    </row>
    <row r="845" spans="1:8" s="26" customFormat="1" x14ac:dyDescent="0.2">
      <c r="A845" s="44" t="s">
        <v>293</v>
      </c>
      <c r="B845" s="47"/>
      <c r="C845" s="63"/>
      <c r="D845" s="63"/>
      <c r="E845" s="63"/>
      <c r="F845" s="145"/>
      <c r="G845" s="25"/>
      <c r="H845" s="264"/>
    </row>
    <row r="846" spans="1:8" s="26" customFormat="1" x14ac:dyDescent="0.2">
      <c r="A846" s="44"/>
      <c r="B846" s="72"/>
      <c r="C846" s="63"/>
      <c r="D846" s="63"/>
      <c r="E846" s="63"/>
      <c r="F846" s="145"/>
      <c r="G846" s="25"/>
      <c r="H846" s="264"/>
    </row>
    <row r="847" spans="1:8" s="26" customFormat="1" x14ac:dyDescent="0.2">
      <c r="A847" s="42">
        <v>410000</v>
      </c>
      <c r="B847" s="43" t="s">
        <v>42</v>
      </c>
      <c r="C847" s="41">
        <f t="shared" ref="C847" si="295">C848+C853</f>
        <v>6692300</v>
      </c>
      <c r="D847" s="41">
        <f>D848+D853</f>
        <v>6711300</v>
      </c>
      <c r="E847" s="41">
        <f>E848+E853</f>
        <v>0</v>
      </c>
      <c r="F847" s="283">
        <f t="shared" ref="F847:F865" si="296">D847/C847*100</f>
        <v>100.28390837230847</v>
      </c>
      <c r="G847" s="25"/>
      <c r="H847" s="264"/>
    </row>
    <row r="848" spans="1:8" s="26" customFormat="1" x14ac:dyDescent="0.2">
      <c r="A848" s="42">
        <v>411000</v>
      </c>
      <c r="B848" s="43" t="s">
        <v>43</v>
      </c>
      <c r="C848" s="41">
        <f t="shared" ref="C848" si="297">SUM(C849:C852)</f>
        <v>5620000</v>
      </c>
      <c r="D848" s="41">
        <f>SUM(D849:D852)</f>
        <v>5657000</v>
      </c>
      <c r="E848" s="41">
        <f>SUM(E849:E852)</f>
        <v>0</v>
      </c>
      <c r="F848" s="283">
        <f t="shared" si="296"/>
        <v>100.65836298932385</v>
      </c>
      <c r="G848" s="25"/>
      <c r="H848" s="264"/>
    </row>
    <row r="849" spans="1:8" s="26" customFormat="1" x14ac:dyDescent="0.2">
      <c r="A849" s="52">
        <v>411100</v>
      </c>
      <c r="B849" s="45" t="s">
        <v>44</v>
      </c>
      <c r="C849" s="54">
        <v>5292000</v>
      </c>
      <c r="D849" s="46">
        <v>5320000</v>
      </c>
      <c r="E849" s="54">
        <v>0</v>
      </c>
      <c r="F849" s="280">
        <f t="shared" si="296"/>
        <v>100.52910052910053</v>
      </c>
      <c r="G849" s="25"/>
      <c r="H849" s="264"/>
    </row>
    <row r="850" spans="1:8" s="26" customFormat="1" ht="40.5" x14ac:dyDescent="0.2">
      <c r="A850" s="52">
        <v>411200</v>
      </c>
      <c r="B850" s="45" t="s">
        <v>45</v>
      </c>
      <c r="C850" s="54">
        <v>159999.99999999997</v>
      </c>
      <c r="D850" s="46">
        <v>159999.99999999997</v>
      </c>
      <c r="E850" s="54">
        <v>0</v>
      </c>
      <c r="F850" s="280">
        <f t="shared" si="296"/>
        <v>100</v>
      </c>
      <c r="G850" s="25"/>
      <c r="H850" s="264"/>
    </row>
    <row r="851" spans="1:8" s="26" customFormat="1" ht="40.5" x14ac:dyDescent="0.2">
      <c r="A851" s="52">
        <v>411300</v>
      </c>
      <c r="B851" s="45" t="s">
        <v>46</v>
      </c>
      <c r="C851" s="54">
        <v>100000</v>
      </c>
      <c r="D851" s="46">
        <v>120000</v>
      </c>
      <c r="E851" s="54">
        <v>0</v>
      </c>
      <c r="F851" s="280">
        <f t="shared" si="296"/>
        <v>120</v>
      </c>
      <c r="G851" s="25"/>
      <c r="H851" s="264"/>
    </row>
    <row r="852" spans="1:8" s="26" customFormat="1" x14ac:dyDescent="0.2">
      <c r="A852" s="52">
        <v>411400</v>
      </c>
      <c r="B852" s="45" t="s">
        <v>47</v>
      </c>
      <c r="C852" s="54">
        <v>68000.000000000029</v>
      </c>
      <c r="D852" s="46">
        <v>57000</v>
      </c>
      <c r="E852" s="54">
        <v>0</v>
      </c>
      <c r="F852" s="280">
        <f t="shared" si="296"/>
        <v>83.823529411764667</v>
      </c>
      <c r="G852" s="25"/>
      <c r="H852" s="264"/>
    </row>
    <row r="853" spans="1:8" s="26" customFormat="1" x14ac:dyDescent="0.2">
      <c r="A853" s="42">
        <v>412000</v>
      </c>
      <c r="B853" s="47" t="s">
        <v>48</v>
      </c>
      <c r="C853" s="41">
        <f t="shared" ref="C853" si="298">SUM(C854:C864)</f>
        <v>1072300</v>
      </c>
      <c r="D853" s="41">
        <f>SUM(D854:D864)</f>
        <v>1054300</v>
      </c>
      <c r="E853" s="41">
        <f>SUM(E854:E864)</f>
        <v>0</v>
      </c>
      <c r="F853" s="283">
        <f t="shared" si="296"/>
        <v>98.321365289564483</v>
      </c>
      <c r="G853" s="25"/>
      <c r="H853" s="264"/>
    </row>
    <row r="854" spans="1:8" s="26" customFormat="1" ht="40.5" x14ac:dyDescent="0.2">
      <c r="A854" s="52">
        <v>412200</v>
      </c>
      <c r="B854" s="45" t="s">
        <v>50</v>
      </c>
      <c r="C854" s="54">
        <v>440000</v>
      </c>
      <c r="D854" s="46">
        <v>450000</v>
      </c>
      <c r="E854" s="54">
        <v>0</v>
      </c>
      <c r="F854" s="280">
        <f t="shared" si="296"/>
        <v>102.27272727272727</v>
      </c>
      <c r="G854" s="25"/>
      <c r="H854" s="264"/>
    </row>
    <row r="855" spans="1:8" s="26" customFormat="1" x14ac:dyDescent="0.2">
      <c r="A855" s="52">
        <v>412300</v>
      </c>
      <c r="B855" s="45" t="s">
        <v>51</v>
      </c>
      <c r="C855" s="54">
        <v>160000</v>
      </c>
      <c r="D855" s="46">
        <v>160000</v>
      </c>
      <c r="E855" s="54">
        <v>0</v>
      </c>
      <c r="F855" s="280">
        <f t="shared" si="296"/>
        <v>100</v>
      </c>
      <c r="G855" s="25"/>
      <c r="H855" s="264"/>
    </row>
    <row r="856" spans="1:8" s="26" customFormat="1" x14ac:dyDescent="0.2">
      <c r="A856" s="52">
        <v>412500</v>
      </c>
      <c r="B856" s="45" t="s">
        <v>55</v>
      </c>
      <c r="C856" s="54">
        <v>130000</v>
      </c>
      <c r="D856" s="46">
        <v>110000</v>
      </c>
      <c r="E856" s="54">
        <v>0</v>
      </c>
      <c r="F856" s="280">
        <f t="shared" si="296"/>
        <v>84.615384615384613</v>
      </c>
      <c r="G856" s="25"/>
      <c r="H856" s="264"/>
    </row>
    <row r="857" spans="1:8" s="26" customFormat="1" x14ac:dyDescent="0.2">
      <c r="A857" s="52">
        <v>412600</v>
      </c>
      <c r="B857" s="45" t="s">
        <v>56</v>
      </c>
      <c r="C857" s="54">
        <v>100000</v>
      </c>
      <c r="D857" s="46">
        <v>94000</v>
      </c>
      <c r="E857" s="54">
        <v>0</v>
      </c>
      <c r="F857" s="280">
        <f t="shared" si="296"/>
        <v>94</v>
      </c>
      <c r="G857" s="25"/>
      <c r="H857" s="264"/>
    </row>
    <row r="858" spans="1:8" s="26" customFormat="1" x14ac:dyDescent="0.2">
      <c r="A858" s="52">
        <v>412700</v>
      </c>
      <c r="B858" s="45" t="s">
        <v>58</v>
      </c>
      <c r="C858" s="54">
        <v>144000</v>
      </c>
      <c r="D858" s="46">
        <v>149000</v>
      </c>
      <c r="E858" s="54">
        <v>0</v>
      </c>
      <c r="F858" s="280">
        <f t="shared" si="296"/>
        <v>103.47222222222223</v>
      </c>
      <c r="G858" s="25"/>
      <c r="H858" s="264"/>
    </row>
    <row r="859" spans="1:8" s="26" customFormat="1" x14ac:dyDescent="0.2">
      <c r="A859" s="52">
        <v>412900</v>
      </c>
      <c r="B859" s="49" t="s">
        <v>72</v>
      </c>
      <c r="C859" s="54">
        <v>1000</v>
      </c>
      <c r="D859" s="46">
        <v>1000</v>
      </c>
      <c r="E859" s="54">
        <v>0</v>
      </c>
      <c r="F859" s="280">
        <f t="shared" si="296"/>
        <v>100</v>
      </c>
      <c r="G859" s="25"/>
      <c r="H859" s="264"/>
    </row>
    <row r="860" spans="1:8" s="26" customFormat="1" x14ac:dyDescent="0.2">
      <c r="A860" s="52">
        <v>412900</v>
      </c>
      <c r="B860" s="49" t="s">
        <v>73</v>
      </c>
      <c r="C860" s="54">
        <v>16000</v>
      </c>
      <c r="D860" s="46">
        <v>6000</v>
      </c>
      <c r="E860" s="54">
        <v>0</v>
      </c>
      <c r="F860" s="280">
        <f t="shared" si="296"/>
        <v>37.5</v>
      </c>
      <c r="G860" s="25"/>
      <c r="H860" s="264"/>
    </row>
    <row r="861" spans="1:8" s="26" customFormat="1" x14ac:dyDescent="0.2">
      <c r="A861" s="52">
        <v>412900</v>
      </c>
      <c r="B861" s="49" t="s">
        <v>74</v>
      </c>
      <c r="C861" s="54">
        <v>60000</v>
      </c>
      <c r="D861" s="46">
        <v>60000</v>
      </c>
      <c r="E861" s="54">
        <v>0</v>
      </c>
      <c r="F861" s="280">
        <f t="shared" si="296"/>
        <v>100</v>
      </c>
      <c r="G861" s="25"/>
      <c r="H861" s="264"/>
    </row>
    <row r="862" spans="1:8" s="26" customFormat="1" x14ac:dyDescent="0.2">
      <c r="A862" s="52">
        <v>412900</v>
      </c>
      <c r="B862" s="49" t="s">
        <v>75</v>
      </c>
      <c r="C862" s="54">
        <v>7300</v>
      </c>
      <c r="D862" s="46">
        <v>10300</v>
      </c>
      <c r="E862" s="54">
        <v>0</v>
      </c>
      <c r="F862" s="280">
        <f t="shared" si="296"/>
        <v>141.0958904109589</v>
      </c>
      <c r="G862" s="25"/>
      <c r="H862" s="264"/>
    </row>
    <row r="863" spans="1:8" s="26" customFormat="1" x14ac:dyDescent="0.2">
      <c r="A863" s="52">
        <v>412900</v>
      </c>
      <c r="B863" s="49" t="s">
        <v>76</v>
      </c>
      <c r="C863" s="54">
        <v>11000</v>
      </c>
      <c r="D863" s="46">
        <v>11000</v>
      </c>
      <c r="E863" s="54">
        <v>0</v>
      </c>
      <c r="F863" s="280">
        <f t="shared" si="296"/>
        <v>100</v>
      </c>
      <c r="G863" s="25"/>
      <c r="H863" s="264"/>
    </row>
    <row r="864" spans="1:8" s="26" customFormat="1" x14ac:dyDescent="0.2">
      <c r="A864" s="52">
        <v>412900</v>
      </c>
      <c r="B864" s="49" t="s">
        <v>78</v>
      </c>
      <c r="C864" s="54">
        <v>3000</v>
      </c>
      <c r="D864" s="46">
        <v>3000</v>
      </c>
      <c r="E864" s="54">
        <v>0</v>
      </c>
      <c r="F864" s="280">
        <f t="shared" si="296"/>
        <v>100</v>
      </c>
      <c r="G864" s="25"/>
      <c r="H864" s="264"/>
    </row>
    <row r="865" spans="1:8" s="26" customFormat="1" x14ac:dyDescent="0.2">
      <c r="A865" s="42">
        <v>510000</v>
      </c>
      <c r="B865" s="47" t="s">
        <v>245</v>
      </c>
      <c r="C865" s="41">
        <f>C866+C870</f>
        <v>3094699.9999999995</v>
      </c>
      <c r="D865" s="41">
        <f>D866+D870</f>
        <v>2860000</v>
      </c>
      <c r="E865" s="41">
        <f>E866+E870</f>
        <v>0</v>
      </c>
      <c r="F865" s="283">
        <f t="shared" si="296"/>
        <v>92.416066177658593</v>
      </c>
      <c r="G865" s="25"/>
      <c r="H865" s="264"/>
    </row>
    <row r="866" spans="1:8" s="26" customFormat="1" x14ac:dyDescent="0.2">
      <c r="A866" s="42">
        <v>511000</v>
      </c>
      <c r="B866" s="47" t="s">
        <v>246</v>
      </c>
      <c r="C866" s="41">
        <f>SUM(C867:C869)</f>
        <v>679800</v>
      </c>
      <c r="D866" s="41">
        <f>SUM(D867:D869)</f>
        <v>60000</v>
      </c>
      <c r="E866" s="41">
        <f>SUM(E867:E869)</f>
        <v>0</v>
      </c>
      <c r="F866" s="283"/>
      <c r="G866" s="25"/>
      <c r="H866" s="264"/>
    </row>
    <row r="867" spans="1:8" s="26" customFormat="1" x14ac:dyDescent="0.2">
      <c r="A867" s="52">
        <v>511100</v>
      </c>
      <c r="B867" s="45" t="s">
        <v>247</v>
      </c>
      <c r="C867" s="54">
        <v>537800</v>
      </c>
      <c r="D867" s="54">
        <v>0</v>
      </c>
      <c r="E867" s="54">
        <v>0</v>
      </c>
      <c r="F867" s="280">
        <f t="shared" ref="F867:F874" si="299">D867/C867*100</f>
        <v>0</v>
      </c>
      <c r="G867" s="25"/>
      <c r="H867" s="264"/>
    </row>
    <row r="868" spans="1:8" s="26" customFormat="1" x14ac:dyDescent="0.2">
      <c r="A868" s="52">
        <v>511300</v>
      </c>
      <c r="B868" s="45" t="s">
        <v>249</v>
      </c>
      <c r="C868" s="54">
        <v>60000</v>
      </c>
      <c r="D868" s="46">
        <v>60000</v>
      </c>
      <c r="E868" s="54">
        <v>0</v>
      </c>
      <c r="F868" s="280">
        <f t="shared" si="299"/>
        <v>100</v>
      </c>
      <c r="G868" s="25"/>
      <c r="H868" s="264"/>
    </row>
    <row r="869" spans="1:8" s="26" customFormat="1" x14ac:dyDescent="0.2">
      <c r="A869" s="52">
        <v>511700</v>
      </c>
      <c r="B869" s="45" t="s">
        <v>252</v>
      </c>
      <c r="C869" s="54">
        <v>82000</v>
      </c>
      <c r="D869" s="46">
        <v>0</v>
      </c>
      <c r="E869" s="54">
        <v>0</v>
      </c>
      <c r="F869" s="280">
        <f t="shared" si="299"/>
        <v>0</v>
      </c>
      <c r="G869" s="25"/>
      <c r="H869" s="264"/>
    </row>
    <row r="870" spans="1:8" s="51" customFormat="1" x14ac:dyDescent="0.2">
      <c r="A870" s="42">
        <v>516000</v>
      </c>
      <c r="B870" s="47" t="s">
        <v>257</v>
      </c>
      <c r="C870" s="41">
        <f t="shared" ref="C870" si="300">C871</f>
        <v>2414899.9999999995</v>
      </c>
      <c r="D870" s="41">
        <f t="shared" ref="D870" si="301">D871</f>
        <v>2800000</v>
      </c>
      <c r="E870" s="41">
        <f t="shared" ref="E870" si="302">E871</f>
        <v>0</v>
      </c>
      <c r="F870" s="283">
        <f t="shared" si="299"/>
        <v>115.94683009648435</v>
      </c>
      <c r="G870" s="266"/>
      <c r="H870" s="264"/>
    </row>
    <row r="871" spans="1:8" s="26" customFormat="1" x14ac:dyDescent="0.2">
      <c r="A871" s="52">
        <v>516100</v>
      </c>
      <c r="B871" s="45" t="s">
        <v>257</v>
      </c>
      <c r="C871" s="54">
        <v>2414899.9999999995</v>
      </c>
      <c r="D871" s="46">
        <v>2800000</v>
      </c>
      <c r="E871" s="54">
        <v>0</v>
      </c>
      <c r="F871" s="280">
        <f t="shared" si="299"/>
        <v>115.94683009648435</v>
      </c>
      <c r="G871" s="25"/>
      <c r="H871" s="264"/>
    </row>
    <row r="872" spans="1:8" s="51" customFormat="1" x14ac:dyDescent="0.2">
      <c r="A872" s="42">
        <v>630000</v>
      </c>
      <c r="B872" s="47" t="s">
        <v>277</v>
      </c>
      <c r="C872" s="41">
        <f t="shared" ref="C872" si="303">C873+C876</f>
        <v>708000</v>
      </c>
      <c r="D872" s="41">
        <f>D873+D876</f>
        <v>714500</v>
      </c>
      <c r="E872" s="41">
        <f>E873+E876</f>
        <v>0</v>
      </c>
      <c r="F872" s="283">
        <f t="shared" si="299"/>
        <v>100.9180790960452</v>
      </c>
      <c r="G872" s="266"/>
      <c r="H872" s="264"/>
    </row>
    <row r="873" spans="1:8" s="51" customFormat="1" x14ac:dyDescent="0.2">
      <c r="A873" s="42">
        <v>631000</v>
      </c>
      <c r="B873" s="47" t="s">
        <v>278</v>
      </c>
      <c r="C873" s="41">
        <f t="shared" ref="C873" si="304">C874+C875</f>
        <v>630000</v>
      </c>
      <c r="D873" s="41">
        <f>D874+D875</f>
        <v>654500</v>
      </c>
      <c r="E873" s="41">
        <f t="shared" ref="E873" si="305">E874+E875</f>
        <v>0</v>
      </c>
      <c r="F873" s="283">
        <f t="shared" si="299"/>
        <v>103.8888888888889</v>
      </c>
      <c r="G873" s="266"/>
      <c r="H873" s="264"/>
    </row>
    <row r="874" spans="1:8" s="26" customFormat="1" x14ac:dyDescent="0.2">
      <c r="A874" s="52">
        <v>631100</v>
      </c>
      <c r="B874" s="45" t="s">
        <v>279</v>
      </c>
      <c r="C874" s="54">
        <v>630000</v>
      </c>
      <c r="D874" s="46">
        <v>640000</v>
      </c>
      <c r="E874" s="54">
        <v>0</v>
      </c>
      <c r="F874" s="280">
        <f t="shared" si="299"/>
        <v>101.58730158730158</v>
      </c>
      <c r="G874" s="25"/>
      <c r="H874" s="264"/>
    </row>
    <row r="875" spans="1:8" s="26" customFormat="1" x14ac:dyDescent="0.2">
      <c r="A875" s="52">
        <v>631300</v>
      </c>
      <c r="B875" s="45" t="s">
        <v>730</v>
      </c>
      <c r="C875" s="54">
        <v>0</v>
      </c>
      <c r="D875" s="46">
        <v>14500</v>
      </c>
      <c r="E875" s="54">
        <v>0</v>
      </c>
      <c r="F875" s="280">
        <v>0</v>
      </c>
      <c r="G875" s="25"/>
      <c r="H875" s="264"/>
    </row>
    <row r="876" spans="1:8" s="51" customFormat="1" x14ac:dyDescent="0.2">
      <c r="A876" s="42">
        <v>638000</v>
      </c>
      <c r="B876" s="47" t="s">
        <v>284</v>
      </c>
      <c r="C876" s="41">
        <f t="shared" ref="C876" si="306">C877</f>
        <v>78000</v>
      </c>
      <c r="D876" s="41">
        <f t="shared" ref="D876" si="307">D877</f>
        <v>60000</v>
      </c>
      <c r="E876" s="41">
        <f t="shared" ref="E876" si="308">E877</f>
        <v>0</v>
      </c>
      <c r="F876" s="283">
        <f>D876/C876*100</f>
        <v>76.923076923076934</v>
      </c>
      <c r="G876" s="266"/>
      <c r="H876" s="264"/>
    </row>
    <row r="877" spans="1:8" s="26" customFormat="1" x14ac:dyDescent="0.2">
      <c r="A877" s="52">
        <v>638100</v>
      </c>
      <c r="B877" s="45" t="s">
        <v>285</v>
      </c>
      <c r="C877" s="54">
        <v>78000</v>
      </c>
      <c r="D877" s="46">
        <v>60000</v>
      </c>
      <c r="E877" s="54">
        <v>0</v>
      </c>
      <c r="F877" s="280">
        <f>D877/C877*100</f>
        <v>76.923076923076934</v>
      </c>
      <c r="G877" s="25"/>
      <c r="H877" s="264"/>
    </row>
    <row r="878" spans="1:8" s="26" customFormat="1" x14ac:dyDescent="0.2">
      <c r="A878" s="86"/>
      <c r="B878" s="87" t="s">
        <v>294</v>
      </c>
      <c r="C878" s="81">
        <f>C847+C865+C872</f>
        <v>10495000</v>
      </c>
      <c r="D878" s="81">
        <f>D847+D865+D872</f>
        <v>10285800</v>
      </c>
      <c r="E878" s="81">
        <f>E847+E865+E872</f>
        <v>0</v>
      </c>
      <c r="F878" s="30">
        <f>D878/C878*100</f>
        <v>98.006669842782273</v>
      </c>
      <c r="G878" s="25"/>
      <c r="H878" s="264"/>
    </row>
    <row r="879" spans="1:8" s="26" customFormat="1" x14ac:dyDescent="0.2">
      <c r="A879" s="62"/>
      <c r="B879" s="40"/>
      <c r="C879" s="63"/>
      <c r="D879" s="63"/>
      <c r="E879" s="63"/>
      <c r="F879" s="145"/>
      <c r="G879" s="25"/>
      <c r="H879" s="264"/>
    </row>
    <row r="880" spans="1:8" s="26" customFormat="1" x14ac:dyDescent="0.2">
      <c r="A880" s="62"/>
      <c r="B880" s="40"/>
      <c r="C880" s="63"/>
      <c r="D880" s="63"/>
      <c r="E880" s="63"/>
      <c r="F880" s="145"/>
      <c r="G880" s="25"/>
      <c r="H880" s="264"/>
    </row>
    <row r="881" spans="1:8" s="26" customFormat="1" x14ac:dyDescent="0.2">
      <c r="A881" s="44" t="s">
        <v>339</v>
      </c>
      <c r="B881" s="47"/>
      <c r="C881" s="63"/>
      <c r="D881" s="63"/>
      <c r="E881" s="63"/>
      <c r="F881" s="145"/>
      <c r="G881" s="25"/>
      <c r="H881" s="264"/>
    </row>
    <row r="882" spans="1:8" s="26" customFormat="1" x14ac:dyDescent="0.2">
      <c r="A882" s="44" t="s">
        <v>340</v>
      </c>
      <c r="B882" s="47"/>
      <c r="C882" s="63"/>
      <c r="D882" s="63"/>
      <c r="E882" s="63"/>
      <c r="F882" s="145"/>
      <c r="G882" s="25"/>
      <c r="H882" s="264"/>
    </row>
    <row r="883" spans="1:8" s="26" customFormat="1" x14ac:dyDescent="0.2">
      <c r="A883" s="44" t="s">
        <v>292</v>
      </c>
      <c r="B883" s="47"/>
      <c r="C883" s="63"/>
      <c r="D883" s="63"/>
      <c r="E883" s="63"/>
      <c r="F883" s="145"/>
      <c r="G883" s="25"/>
      <c r="H883" s="264"/>
    </row>
    <row r="884" spans="1:8" s="26" customFormat="1" x14ac:dyDescent="0.2">
      <c r="A884" s="44" t="s">
        <v>293</v>
      </c>
      <c r="B884" s="47"/>
      <c r="C884" s="63"/>
      <c r="D884" s="63"/>
      <c r="E884" s="63"/>
      <c r="F884" s="145"/>
      <c r="G884" s="25"/>
      <c r="H884" s="264"/>
    </row>
    <row r="885" spans="1:8" s="26" customFormat="1" x14ac:dyDescent="0.2">
      <c r="A885" s="44"/>
      <c r="B885" s="72"/>
      <c r="C885" s="63"/>
      <c r="D885" s="63"/>
      <c r="E885" s="63"/>
      <c r="F885" s="145"/>
      <c r="G885" s="25"/>
      <c r="H885" s="264"/>
    </row>
    <row r="886" spans="1:8" s="51" customFormat="1" x14ac:dyDescent="0.2">
      <c r="A886" s="42">
        <v>410000</v>
      </c>
      <c r="B886" s="43" t="s">
        <v>42</v>
      </c>
      <c r="C886" s="41">
        <f t="shared" ref="C886" si="309">C887+C892</f>
        <v>2094500</v>
      </c>
      <c r="D886" s="41">
        <f t="shared" ref="D886" si="310">D887+D892</f>
        <v>2115100</v>
      </c>
      <c r="E886" s="41">
        <f>E887+E892</f>
        <v>0</v>
      </c>
      <c r="F886" s="283">
        <f t="shared" ref="F886:F915" si="311">D886/C886*100</f>
        <v>100.98352828837432</v>
      </c>
      <c r="G886" s="266"/>
      <c r="H886" s="264"/>
    </row>
    <row r="887" spans="1:8" s="51" customFormat="1" x14ac:dyDescent="0.2">
      <c r="A887" s="42">
        <v>411000</v>
      </c>
      <c r="B887" s="43" t="s">
        <v>43</v>
      </c>
      <c r="C887" s="41">
        <f t="shared" ref="C887" si="312">SUM(C888:C891)</f>
        <v>921500</v>
      </c>
      <c r="D887" s="41">
        <f t="shared" ref="D887" si="313">SUM(D888:D891)</f>
        <v>925400</v>
      </c>
      <c r="E887" s="41">
        <f>SUM(E888:E891)</f>
        <v>0</v>
      </c>
      <c r="F887" s="283">
        <f t="shared" si="311"/>
        <v>100.42322300596854</v>
      </c>
      <c r="G887" s="266"/>
      <c r="H887" s="264"/>
    </row>
    <row r="888" spans="1:8" s="26" customFormat="1" x14ac:dyDescent="0.2">
      <c r="A888" s="52">
        <v>411100</v>
      </c>
      <c r="B888" s="45" t="s">
        <v>44</v>
      </c>
      <c r="C888" s="54">
        <v>876500</v>
      </c>
      <c r="D888" s="46">
        <v>876800</v>
      </c>
      <c r="E888" s="54">
        <v>0</v>
      </c>
      <c r="F888" s="280">
        <f t="shared" si="311"/>
        <v>100.03422703936108</v>
      </c>
      <c r="G888" s="25"/>
      <c r="H888" s="264"/>
    </row>
    <row r="889" spans="1:8" s="26" customFormat="1" ht="40.5" x14ac:dyDescent="0.2">
      <c r="A889" s="52">
        <v>411200</v>
      </c>
      <c r="B889" s="45" t="s">
        <v>45</v>
      </c>
      <c r="C889" s="54">
        <v>19000</v>
      </c>
      <c r="D889" s="46">
        <v>20000</v>
      </c>
      <c r="E889" s="54">
        <v>0</v>
      </c>
      <c r="F889" s="280">
        <f t="shared" si="311"/>
        <v>105.26315789473684</v>
      </c>
      <c r="G889" s="25"/>
      <c r="H889" s="264"/>
    </row>
    <row r="890" spans="1:8" s="26" customFormat="1" ht="40.5" x14ac:dyDescent="0.2">
      <c r="A890" s="52">
        <v>411300</v>
      </c>
      <c r="B890" s="45" t="s">
        <v>46</v>
      </c>
      <c r="C890" s="54">
        <v>21000</v>
      </c>
      <c r="D890" s="46">
        <v>23600</v>
      </c>
      <c r="E890" s="54">
        <v>0</v>
      </c>
      <c r="F890" s="280">
        <f t="shared" si="311"/>
        <v>112.38095238095238</v>
      </c>
      <c r="G890" s="25"/>
      <c r="H890" s="264"/>
    </row>
    <row r="891" spans="1:8" s="26" customFormat="1" x14ac:dyDescent="0.2">
      <c r="A891" s="52">
        <v>411400</v>
      </c>
      <c r="B891" s="45" t="s">
        <v>47</v>
      </c>
      <c r="C891" s="54">
        <v>4999.9999999999991</v>
      </c>
      <c r="D891" s="46">
        <v>4999.9999999999991</v>
      </c>
      <c r="E891" s="54">
        <v>0</v>
      </c>
      <c r="F891" s="280">
        <f t="shared" si="311"/>
        <v>100</v>
      </c>
      <c r="G891" s="25"/>
      <c r="H891" s="264"/>
    </row>
    <row r="892" spans="1:8" s="51" customFormat="1" x14ac:dyDescent="0.2">
      <c r="A892" s="42">
        <v>412000</v>
      </c>
      <c r="B892" s="47" t="s">
        <v>48</v>
      </c>
      <c r="C892" s="41">
        <f>SUM(C893:C903)</f>
        <v>1173000</v>
      </c>
      <c r="D892" s="41">
        <f>SUM(D893:D903)</f>
        <v>1189700</v>
      </c>
      <c r="E892" s="41">
        <f>SUM(E893:E903)</f>
        <v>0</v>
      </c>
      <c r="F892" s="283">
        <f t="shared" si="311"/>
        <v>101.42369991474851</v>
      </c>
      <c r="G892" s="266"/>
      <c r="H892" s="264"/>
    </row>
    <row r="893" spans="1:8" s="26" customFormat="1" ht="40.5" x14ac:dyDescent="0.2">
      <c r="A893" s="52">
        <v>412200</v>
      </c>
      <c r="B893" s="45" t="s">
        <v>50</v>
      </c>
      <c r="C893" s="54">
        <v>72000</v>
      </c>
      <c r="D893" s="46">
        <v>73000</v>
      </c>
      <c r="E893" s="54">
        <v>0</v>
      </c>
      <c r="F893" s="280">
        <f t="shared" si="311"/>
        <v>101.38888888888889</v>
      </c>
      <c r="G893" s="25"/>
      <c r="H893" s="264"/>
    </row>
    <row r="894" spans="1:8" s="26" customFormat="1" x14ac:dyDescent="0.2">
      <c r="A894" s="52">
        <v>412300</v>
      </c>
      <c r="B894" s="45" t="s">
        <v>51</v>
      </c>
      <c r="C894" s="54">
        <v>12000</v>
      </c>
      <c r="D894" s="46">
        <v>12000</v>
      </c>
      <c r="E894" s="54">
        <v>0</v>
      </c>
      <c r="F894" s="280">
        <f t="shared" si="311"/>
        <v>100</v>
      </c>
      <c r="G894" s="25"/>
      <c r="H894" s="264"/>
    </row>
    <row r="895" spans="1:8" s="26" customFormat="1" x14ac:dyDescent="0.2">
      <c r="A895" s="52">
        <v>412500</v>
      </c>
      <c r="B895" s="45" t="s">
        <v>55</v>
      </c>
      <c r="C895" s="54">
        <v>23000</v>
      </c>
      <c r="D895" s="46">
        <v>25000</v>
      </c>
      <c r="E895" s="54">
        <v>0</v>
      </c>
      <c r="F895" s="280">
        <f t="shared" si="311"/>
        <v>108.69565217391303</v>
      </c>
      <c r="G895" s="25"/>
      <c r="H895" s="264"/>
    </row>
    <row r="896" spans="1:8" s="26" customFormat="1" x14ac:dyDescent="0.2">
      <c r="A896" s="52">
        <v>412600</v>
      </c>
      <c r="B896" s="45" t="s">
        <v>56</v>
      </c>
      <c r="C896" s="54">
        <v>25000</v>
      </c>
      <c r="D896" s="46">
        <v>25000</v>
      </c>
      <c r="E896" s="54">
        <v>0</v>
      </c>
      <c r="F896" s="280">
        <f t="shared" si="311"/>
        <v>100</v>
      </c>
      <c r="G896" s="25"/>
      <c r="H896" s="264"/>
    </row>
    <row r="897" spans="1:8" s="26" customFormat="1" x14ac:dyDescent="0.2">
      <c r="A897" s="52">
        <v>412700</v>
      </c>
      <c r="B897" s="45" t="s">
        <v>58</v>
      </c>
      <c r="C897" s="54">
        <v>45000</v>
      </c>
      <c r="D897" s="46">
        <v>45000</v>
      </c>
      <c r="E897" s="54">
        <v>0</v>
      </c>
      <c r="F897" s="280">
        <f t="shared" si="311"/>
        <v>100</v>
      </c>
      <c r="G897" s="25"/>
      <c r="H897" s="264"/>
    </row>
    <row r="898" spans="1:8" s="26" customFormat="1" x14ac:dyDescent="0.2">
      <c r="A898" s="52">
        <v>412900</v>
      </c>
      <c r="B898" s="49" t="s">
        <v>72</v>
      </c>
      <c r="C898" s="54">
        <v>1000</v>
      </c>
      <c r="D898" s="46">
        <v>1000</v>
      </c>
      <c r="E898" s="54">
        <v>0</v>
      </c>
      <c r="F898" s="280">
        <f t="shared" si="311"/>
        <v>100</v>
      </c>
      <c r="G898" s="25"/>
      <c r="H898" s="264"/>
    </row>
    <row r="899" spans="1:8" s="26" customFormat="1" x14ac:dyDescent="0.2">
      <c r="A899" s="52">
        <v>412900</v>
      </c>
      <c r="B899" s="49" t="s">
        <v>73</v>
      </c>
      <c r="C899" s="54">
        <v>986000</v>
      </c>
      <c r="D899" s="46">
        <v>1000000</v>
      </c>
      <c r="E899" s="54">
        <v>0</v>
      </c>
      <c r="F899" s="280">
        <f t="shared" si="311"/>
        <v>101.41987829614605</v>
      </c>
      <c r="G899" s="25"/>
      <c r="H899" s="264"/>
    </row>
    <row r="900" spans="1:8" s="26" customFormat="1" x14ac:dyDescent="0.2">
      <c r="A900" s="52">
        <v>412900</v>
      </c>
      <c r="B900" s="49" t="s">
        <v>74</v>
      </c>
      <c r="C900" s="54">
        <v>3000</v>
      </c>
      <c r="D900" s="46">
        <v>3000</v>
      </c>
      <c r="E900" s="54">
        <v>0</v>
      </c>
      <c r="F900" s="280">
        <f t="shared" si="311"/>
        <v>100</v>
      </c>
      <c r="G900" s="25"/>
      <c r="H900" s="264"/>
    </row>
    <row r="901" spans="1:8" s="26" customFormat="1" x14ac:dyDescent="0.2">
      <c r="A901" s="52">
        <v>412900</v>
      </c>
      <c r="B901" s="49" t="s">
        <v>75</v>
      </c>
      <c r="C901" s="54">
        <v>1000</v>
      </c>
      <c r="D901" s="46">
        <v>700</v>
      </c>
      <c r="E901" s="54">
        <v>0</v>
      </c>
      <c r="F901" s="280">
        <f t="shared" si="311"/>
        <v>70</v>
      </c>
      <c r="G901" s="25"/>
      <c r="H901" s="264"/>
    </row>
    <row r="902" spans="1:8" s="26" customFormat="1" x14ac:dyDescent="0.2">
      <c r="A902" s="52">
        <v>412900</v>
      </c>
      <c r="B902" s="49" t="s">
        <v>76</v>
      </c>
      <c r="C902" s="54">
        <v>2000</v>
      </c>
      <c r="D902" s="46">
        <v>2000</v>
      </c>
      <c r="E902" s="54">
        <v>0</v>
      </c>
      <c r="F902" s="280">
        <f t="shared" si="311"/>
        <v>100</v>
      </c>
      <c r="G902" s="25"/>
      <c r="H902" s="264"/>
    </row>
    <row r="903" spans="1:8" s="26" customFormat="1" x14ac:dyDescent="0.2">
      <c r="A903" s="52">
        <v>412900</v>
      </c>
      <c r="B903" s="45" t="s">
        <v>78</v>
      </c>
      <c r="C903" s="54">
        <v>3000</v>
      </c>
      <c r="D903" s="46">
        <v>3000</v>
      </c>
      <c r="E903" s="54">
        <v>0</v>
      </c>
      <c r="F903" s="280">
        <f t="shared" si="311"/>
        <v>100</v>
      </c>
      <c r="G903" s="25"/>
      <c r="H903" s="264"/>
    </row>
    <row r="904" spans="1:8" s="51" customFormat="1" x14ac:dyDescent="0.2">
      <c r="A904" s="42">
        <v>480000</v>
      </c>
      <c r="B904" s="47" t="s">
        <v>202</v>
      </c>
      <c r="C904" s="41">
        <f t="shared" ref="C904" si="314">C905</f>
        <v>165000</v>
      </c>
      <c r="D904" s="41">
        <f t="shared" ref="D904" si="315">D905</f>
        <v>150000</v>
      </c>
      <c r="E904" s="41">
        <f t="shared" ref="E904" si="316">E905</f>
        <v>0</v>
      </c>
      <c r="F904" s="283">
        <f t="shared" si="311"/>
        <v>90.909090909090907</v>
      </c>
      <c r="G904" s="266"/>
      <c r="H904" s="264"/>
    </row>
    <row r="905" spans="1:8" s="51" customFormat="1" x14ac:dyDescent="0.2">
      <c r="A905" s="42">
        <v>488000</v>
      </c>
      <c r="B905" s="47" t="s">
        <v>29</v>
      </c>
      <c r="C905" s="41">
        <f>SUM(C906:C906)</f>
        <v>165000</v>
      </c>
      <c r="D905" s="41">
        <f>SUM(D906:D906)</f>
        <v>150000</v>
      </c>
      <c r="E905" s="41">
        <f>SUM(E906:E906)</f>
        <v>0</v>
      </c>
      <c r="F905" s="283">
        <f t="shared" si="311"/>
        <v>90.909090909090907</v>
      </c>
      <c r="G905" s="266"/>
      <c r="H905" s="264"/>
    </row>
    <row r="906" spans="1:8" s="26" customFormat="1" x14ac:dyDescent="0.2">
      <c r="A906" s="52">
        <v>488100</v>
      </c>
      <c r="B906" s="45" t="s">
        <v>235</v>
      </c>
      <c r="C906" s="54">
        <v>165000</v>
      </c>
      <c r="D906" s="46">
        <v>150000</v>
      </c>
      <c r="E906" s="54">
        <v>0</v>
      </c>
      <c r="F906" s="280">
        <f t="shared" si="311"/>
        <v>90.909090909090907</v>
      </c>
      <c r="G906" s="25"/>
      <c r="H906" s="264"/>
    </row>
    <row r="907" spans="1:8" s="51" customFormat="1" x14ac:dyDescent="0.2">
      <c r="A907" s="42">
        <v>510000</v>
      </c>
      <c r="B907" s="47" t="s">
        <v>245</v>
      </c>
      <c r="C907" s="41">
        <f>C910+C908</f>
        <v>8000</v>
      </c>
      <c r="D907" s="41">
        <f>D910+D908</f>
        <v>8000</v>
      </c>
      <c r="E907" s="41">
        <f>E910+E908</f>
        <v>0</v>
      </c>
      <c r="F907" s="283">
        <f t="shared" si="311"/>
        <v>100</v>
      </c>
      <c r="G907" s="266"/>
      <c r="H907" s="264"/>
    </row>
    <row r="908" spans="1:8" s="51" customFormat="1" x14ac:dyDescent="0.2">
      <c r="A908" s="42">
        <v>511000</v>
      </c>
      <c r="B908" s="47" t="s">
        <v>246</v>
      </c>
      <c r="C908" s="41">
        <f>C909+0</f>
        <v>5000</v>
      </c>
      <c r="D908" s="41">
        <f>D909+0</f>
        <v>5000</v>
      </c>
      <c r="E908" s="41">
        <f>E909+0</f>
        <v>0</v>
      </c>
      <c r="F908" s="283">
        <f t="shared" si="311"/>
        <v>100</v>
      </c>
      <c r="G908" s="266"/>
      <c r="H908" s="264"/>
    </row>
    <row r="909" spans="1:8" s="26" customFormat="1" x14ac:dyDescent="0.2">
      <c r="A909" s="52">
        <v>511300</v>
      </c>
      <c r="B909" s="45" t="s">
        <v>249</v>
      </c>
      <c r="C909" s="54">
        <v>5000</v>
      </c>
      <c r="D909" s="46">
        <v>5000</v>
      </c>
      <c r="E909" s="54">
        <v>0</v>
      </c>
      <c r="F909" s="280">
        <f t="shared" si="311"/>
        <v>100</v>
      </c>
      <c r="G909" s="25"/>
      <c r="H909" s="264"/>
    </row>
    <row r="910" spans="1:8" s="51" customFormat="1" x14ac:dyDescent="0.2">
      <c r="A910" s="42">
        <v>516000</v>
      </c>
      <c r="B910" s="47" t="s">
        <v>257</v>
      </c>
      <c r="C910" s="41">
        <f t="shared" ref="C910" si="317">C911</f>
        <v>3000</v>
      </c>
      <c r="D910" s="41">
        <f t="shared" ref="D910" si="318">D911</f>
        <v>3000</v>
      </c>
      <c r="E910" s="41">
        <f t="shared" ref="E910" si="319">E911</f>
        <v>0</v>
      </c>
      <c r="F910" s="283">
        <f t="shared" si="311"/>
        <v>100</v>
      </c>
      <c r="G910" s="266"/>
      <c r="H910" s="264"/>
    </row>
    <row r="911" spans="1:8" s="26" customFormat="1" x14ac:dyDescent="0.2">
      <c r="A911" s="52">
        <v>516100</v>
      </c>
      <c r="B911" s="45" t="s">
        <v>257</v>
      </c>
      <c r="C911" s="54">
        <v>3000</v>
      </c>
      <c r="D911" s="46">
        <v>3000</v>
      </c>
      <c r="E911" s="54">
        <v>0</v>
      </c>
      <c r="F911" s="280">
        <f t="shared" si="311"/>
        <v>100</v>
      </c>
      <c r="G911" s="25"/>
      <c r="H911" s="264"/>
    </row>
    <row r="912" spans="1:8" s="51" customFormat="1" x14ac:dyDescent="0.2">
      <c r="A912" s="42">
        <v>630000</v>
      </c>
      <c r="B912" s="47" t="s">
        <v>277</v>
      </c>
      <c r="C912" s="41">
        <f>0+C913</f>
        <v>12000</v>
      </c>
      <c r="D912" s="41">
        <f>0+D913</f>
        <v>6400</v>
      </c>
      <c r="E912" s="41">
        <f>0+E913</f>
        <v>0</v>
      </c>
      <c r="F912" s="283">
        <f t="shared" si="311"/>
        <v>53.333333333333336</v>
      </c>
      <c r="G912" s="266"/>
      <c r="H912" s="264"/>
    </row>
    <row r="913" spans="1:8" s="51" customFormat="1" x14ac:dyDescent="0.2">
      <c r="A913" s="42">
        <v>638000</v>
      </c>
      <c r="B913" s="47" t="s">
        <v>284</v>
      </c>
      <c r="C913" s="41">
        <f t="shared" ref="C913" si="320">C914</f>
        <v>12000</v>
      </c>
      <c r="D913" s="41">
        <f t="shared" ref="D913" si="321">D914</f>
        <v>6400</v>
      </c>
      <c r="E913" s="41">
        <f t="shared" ref="E913" si="322">E914</f>
        <v>0</v>
      </c>
      <c r="F913" s="283">
        <f t="shared" si="311"/>
        <v>53.333333333333336</v>
      </c>
      <c r="G913" s="266"/>
      <c r="H913" s="264"/>
    </row>
    <row r="914" spans="1:8" s="26" customFormat="1" x14ac:dyDescent="0.2">
      <c r="A914" s="52">
        <v>638100</v>
      </c>
      <c r="B914" s="45" t="s">
        <v>285</v>
      </c>
      <c r="C914" s="54">
        <v>12000</v>
      </c>
      <c r="D914" s="46">
        <v>6400</v>
      </c>
      <c r="E914" s="54">
        <v>0</v>
      </c>
      <c r="F914" s="280">
        <f t="shared" si="311"/>
        <v>53.333333333333336</v>
      </c>
      <c r="G914" s="25"/>
      <c r="H914" s="264"/>
    </row>
    <row r="915" spans="1:8" s="26" customFormat="1" x14ac:dyDescent="0.2">
      <c r="A915" s="82"/>
      <c r="B915" s="76" t="s">
        <v>294</v>
      </c>
      <c r="C915" s="80">
        <f>C886+C904+C907+C912</f>
        <v>2279500</v>
      </c>
      <c r="D915" s="80">
        <f>D886+D904+D907+D912</f>
        <v>2279500</v>
      </c>
      <c r="E915" s="80">
        <f>E886+E904+E907+E912</f>
        <v>0</v>
      </c>
      <c r="F915" s="30">
        <f t="shared" si="311"/>
        <v>100</v>
      </c>
      <c r="G915" s="25"/>
      <c r="H915" s="264"/>
    </row>
    <row r="916" spans="1:8" s="26" customFormat="1" x14ac:dyDescent="0.2">
      <c r="A916" s="39"/>
      <c r="B916" s="40"/>
      <c r="C916" s="46"/>
      <c r="D916" s="46"/>
      <c r="E916" s="46"/>
      <c r="F916" s="282"/>
      <c r="G916" s="25"/>
      <c r="H916" s="264"/>
    </row>
    <row r="917" spans="1:8" s="26" customFormat="1" x14ac:dyDescent="0.2">
      <c r="A917" s="39"/>
      <c r="B917" s="40"/>
      <c r="C917" s="46"/>
      <c r="D917" s="46"/>
      <c r="E917" s="46"/>
      <c r="F917" s="282"/>
      <c r="G917" s="25"/>
      <c r="H917" s="264"/>
    </row>
    <row r="918" spans="1:8" s="26" customFormat="1" x14ac:dyDescent="0.2">
      <c r="A918" s="44" t="s">
        <v>341</v>
      </c>
      <c r="B918" s="47"/>
      <c r="C918" s="46"/>
      <c r="D918" s="46"/>
      <c r="E918" s="46"/>
      <c r="F918" s="282"/>
      <c r="G918" s="25"/>
      <c r="H918" s="264"/>
    </row>
    <row r="919" spans="1:8" s="26" customFormat="1" x14ac:dyDescent="0.2">
      <c r="A919" s="44" t="s">
        <v>342</v>
      </c>
      <c r="B919" s="47"/>
      <c r="C919" s="46"/>
      <c r="D919" s="46"/>
      <c r="E919" s="46"/>
      <c r="F919" s="282"/>
      <c r="G919" s="25"/>
      <c r="H919" s="264"/>
    </row>
    <row r="920" spans="1:8" s="26" customFormat="1" x14ac:dyDescent="0.2">
      <c r="A920" s="44" t="s">
        <v>343</v>
      </c>
      <c r="B920" s="47"/>
      <c r="C920" s="46"/>
      <c r="D920" s="46"/>
      <c r="E920" s="46"/>
      <c r="F920" s="282"/>
      <c r="G920" s="25"/>
      <c r="H920" s="264"/>
    </row>
    <row r="921" spans="1:8" s="26" customFormat="1" x14ac:dyDescent="0.2">
      <c r="A921" s="20" t="s">
        <v>857</v>
      </c>
      <c r="B921" s="47"/>
      <c r="C921" s="46"/>
      <c r="D921" s="46"/>
      <c r="E921" s="46"/>
      <c r="F921" s="282"/>
      <c r="G921" s="25"/>
      <c r="H921" s="264"/>
    </row>
    <row r="922" spans="1:8" s="26" customFormat="1" x14ac:dyDescent="0.2">
      <c r="A922" s="44"/>
      <c r="B922" s="72"/>
      <c r="C922" s="63"/>
      <c r="D922" s="63"/>
      <c r="E922" s="63"/>
      <c r="F922" s="145"/>
      <c r="G922" s="25"/>
      <c r="H922" s="264"/>
    </row>
    <row r="923" spans="1:8" s="26" customFormat="1" x14ac:dyDescent="0.2">
      <c r="A923" s="42">
        <v>410000</v>
      </c>
      <c r="B923" s="43" t="s">
        <v>42</v>
      </c>
      <c r="C923" s="41">
        <f>C924+C929+C946+C944+0+0</f>
        <v>268077900.00333333</v>
      </c>
      <c r="D923" s="41">
        <f>D924+D929+D946+D944+0+0</f>
        <v>270798000</v>
      </c>
      <c r="E923" s="41">
        <f>E924+E929+E946+E944+0+0</f>
        <v>170000</v>
      </c>
      <c r="F923" s="283">
        <f t="shared" ref="F923:F939" si="323">D923/C923*100</f>
        <v>101.01466775016993</v>
      </c>
      <c r="G923" s="25"/>
      <c r="H923" s="264"/>
    </row>
    <row r="924" spans="1:8" s="26" customFormat="1" x14ac:dyDescent="0.2">
      <c r="A924" s="42">
        <v>411000</v>
      </c>
      <c r="B924" s="43" t="s">
        <v>43</v>
      </c>
      <c r="C924" s="41">
        <f t="shared" ref="C924" si="324">SUM(C925:C928)</f>
        <v>242644900.00333333</v>
      </c>
      <c r="D924" s="41">
        <f t="shared" ref="D924" si="325">SUM(D925:D928)</f>
        <v>246831000</v>
      </c>
      <c r="E924" s="41">
        <f t="shared" ref="E924" si="326">SUM(E925:E928)</f>
        <v>0</v>
      </c>
      <c r="F924" s="283">
        <f t="shared" si="323"/>
        <v>101.72519595367928</v>
      </c>
      <c r="G924" s="25"/>
      <c r="H924" s="264"/>
    </row>
    <row r="925" spans="1:8" s="26" customFormat="1" x14ac:dyDescent="0.2">
      <c r="A925" s="52">
        <v>411100</v>
      </c>
      <c r="B925" s="45" t="s">
        <v>44</v>
      </c>
      <c r="C925" s="54">
        <v>224304900</v>
      </c>
      <c r="D925" s="46">
        <v>228000000</v>
      </c>
      <c r="E925" s="54">
        <v>0</v>
      </c>
      <c r="F925" s="280">
        <f t="shared" si="323"/>
        <v>101.6473558981547</v>
      </c>
      <c r="G925" s="25"/>
      <c r="H925" s="264"/>
    </row>
    <row r="926" spans="1:8" s="26" customFormat="1" ht="40.5" x14ac:dyDescent="0.2">
      <c r="A926" s="52">
        <v>411200</v>
      </c>
      <c r="B926" s="45" t="s">
        <v>45</v>
      </c>
      <c r="C926" s="54">
        <v>9200000</v>
      </c>
      <c r="D926" s="46">
        <v>10231000</v>
      </c>
      <c r="E926" s="54">
        <v>0</v>
      </c>
      <c r="F926" s="280">
        <f t="shared" si="323"/>
        <v>111.20652173913044</v>
      </c>
      <c r="G926" s="25"/>
      <c r="H926" s="264"/>
    </row>
    <row r="927" spans="1:8" s="26" customFormat="1" ht="40.5" x14ac:dyDescent="0.2">
      <c r="A927" s="52">
        <v>411300</v>
      </c>
      <c r="B927" s="45" t="s">
        <v>46</v>
      </c>
      <c r="C927" s="54">
        <v>4640000</v>
      </c>
      <c r="D927" s="46">
        <v>5000000</v>
      </c>
      <c r="E927" s="54">
        <v>0</v>
      </c>
      <c r="F927" s="280">
        <f t="shared" si="323"/>
        <v>107.75862068965519</v>
      </c>
      <c r="G927" s="25"/>
      <c r="H927" s="264"/>
    </row>
    <row r="928" spans="1:8" s="26" customFormat="1" x14ac:dyDescent="0.2">
      <c r="A928" s="52">
        <v>411400</v>
      </c>
      <c r="B928" s="45" t="s">
        <v>47</v>
      </c>
      <c r="C928" s="54">
        <v>4500000.0033333395</v>
      </c>
      <c r="D928" s="46">
        <v>3600000</v>
      </c>
      <c r="E928" s="54">
        <v>0</v>
      </c>
      <c r="F928" s="280">
        <f t="shared" si="323"/>
        <v>79.999999940740622</v>
      </c>
      <c r="G928" s="25"/>
      <c r="H928" s="264"/>
    </row>
    <row r="929" spans="1:8" s="26" customFormat="1" x14ac:dyDescent="0.2">
      <c r="A929" s="42">
        <v>412000</v>
      </c>
      <c r="B929" s="47" t="s">
        <v>48</v>
      </c>
      <c r="C929" s="41">
        <f t="shared" ref="C929" si="327">SUM(C930:C943)</f>
        <v>25243000.000000007</v>
      </c>
      <c r="D929" s="41">
        <f t="shared" ref="D929" si="328">SUM(D930:D943)</f>
        <v>23847000</v>
      </c>
      <c r="E929" s="41">
        <f>SUM(E930:E943)</f>
        <v>170000</v>
      </c>
      <c r="F929" s="283">
        <f t="shared" si="323"/>
        <v>94.469753991205451</v>
      </c>
      <c r="G929" s="25"/>
      <c r="H929" s="264"/>
    </row>
    <row r="930" spans="1:8" s="26" customFormat="1" x14ac:dyDescent="0.2">
      <c r="A930" s="52">
        <v>412100</v>
      </c>
      <c r="B930" s="45" t="s">
        <v>49</v>
      </c>
      <c r="C930" s="54">
        <v>699999.99999999988</v>
      </c>
      <c r="D930" s="46">
        <v>700000</v>
      </c>
      <c r="E930" s="54">
        <v>0</v>
      </c>
      <c r="F930" s="280">
        <f t="shared" si="323"/>
        <v>100.00000000000003</v>
      </c>
      <c r="G930" s="25"/>
      <c r="H930" s="264"/>
    </row>
    <row r="931" spans="1:8" s="26" customFormat="1" ht="40.5" x14ac:dyDescent="0.2">
      <c r="A931" s="52">
        <v>412200</v>
      </c>
      <c r="B931" s="45" t="s">
        <v>50</v>
      </c>
      <c r="C931" s="54">
        <v>6500000.0000000009</v>
      </c>
      <c r="D931" s="46">
        <v>7000000</v>
      </c>
      <c r="E931" s="54">
        <v>0</v>
      </c>
      <c r="F931" s="280">
        <f t="shared" si="323"/>
        <v>107.69230769230769</v>
      </c>
      <c r="G931" s="25"/>
      <c r="H931" s="264"/>
    </row>
    <row r="932" spans="1:8" s="26" customFormat="1" x14ac:dyDescent="0.2">
      <c r="A932" s="52">
        <v>412300</v>
      </c>
      <c r="B932" s="45" t="s">
        <v>51</v>
      </c>
      <c r="C932" s="54">
        <v>1600000</v>
      </c>
      <c r="D932" s="46">
        <v>1890000</v>
      </c>
      <c r="E932" s="54">
        <v>0</v>
      </c>
      <c r="F932" s="280">
        <f t="shared" si="323"/>
        <v>118.12499999999999</v>
      </c>
      <c r="G932" s="25"/>
      <c r="H932" s="264"/>
    </row>
    <row r="933" spans="1:8" s="26" customFormat="1" x14ac:dyDescent="0.2">
      <c r="A933" s="52">
        <v>412400</v>
      </c>
      <c r="B933" s="45" t="s">
        <v>53</v>
      </c>
      <c r="C933" s="54">
        <v>7000000.0000000028</v>
      </c>
      <c r="D933" s="46">
        <v>5100000</v>
      </c>
      <c r="E933" s="54">
        <v>0</v>
      </c>
      <c r="F933" s="280">
        <f t="shared" si="323"/>
        <v>72.857142857142833</v>
      </c>
      <c r="G933" s="25"/>
      <c r="H933" s="264"/>
    </row>
    <row r="934" spans="1:8" s="26" customFormat="1" x14ac:dyDescent="0.2">
      <c r="A934" s="52">
        <v>412500</v>
      </c>
      <c r="B934" s="45" t="s">
        <v>55</v>
      </c>
      <c r="C934" s="54">
        <v>2500000.0000000005</v>
      </c>
      <c r="D934" s="46">
        <v>2700000</v>
      </c>
      <c r="E934" s="54">
        <v>0</v>
      </c>
      <c r="F934" s="280">
        <f t="shared" si="323"/>
        <v>107.99999999999999</v>
      </c>
      <c r="G934" s="25"/>
      <c r="H934" s="264"/>
    </row>
    <row r="935" spans="1:8" s="26" customFormat="1" x14ac:dyDescent="0.2">
      <c r="A935" s="52">
        <v>412600</v>
      </c>
      <c r="B935" s="45" t="s">
        <v>56</v>
      </c>
      <c r="C935" s="54">
        <v>4300000.0000000047</v>
      </c>
      <c r="D935" s="46">
        <v>4100000</v>
      </c>
      <c r="E935" s="54">
        <v>0</v>
      </c>
      <c r="F935" s="280">
        <f t="shared" si="323"/>
        <v>95.348837209302218</v>
      </c>
      <c r="G935" s="25"/>
      <c r="H935" s="264"/>
    </row>
    <row r="936" spans="1:8" s="26" customFormat="1" x14ac:dyDescent="0.2">
      <c r="A936" s="52">
        <v>412700</v>
      </c>
      <c r="B936" s="45" t="s">
        <v>58</v>
      </c>
      <c r="C936" s="54">
        <v>1300000</v>
      </c>
      <c r="D936" s="46">
        <v>1300000</v>
      </c>
      <c r="E936" s="54">
        <v>0</v>
      </c>
      <c r="F936" s="280">
        <f t="shared" si="323"/>
        <v>100</v>
      </c>
      <c r="G936" s="25"/>
      <c r="H936" s="264"/>
    </row>
    <row r="937" spans="1:8" s="26" customFormat="1" x14ac:dyDescent="0.2">
      <c r="A937" s="52">
        <v>412800</v>
      </c>
      <c r="B937" s="45" t="s">
        <v>71</v>
      </c>
      <c r="C937" s="54">
        <v>5000</v>
      </c>
      <c r="D937" s="46">
        <v>3000</v>
      </c>
      <c r="E937" s="54">
        <v>0</v>
      </c>
      <c r="F937" s="280">
        <f t="shared" si="323"/>
        <v>60</v>
      </c>
      <c r="G937" s="25"/>
      <c r="H937" s="264"/>
    </row>
    <row r="938" spans="1:8" s="26" customFormat="1" x14ac:dyDescent="0.2">
      <c r="A938" s="52">
        <v>412900</v>
      </c>
      <c r="B938" s="49" t="s">
        <v>72</v>
      </c>
      <c r="C938" s="54">
        <v>4000</v>
      </c>
      <c r="D938" s="46">
        <v>4000</v>
      </c>
      <c r="E938" s="54">
        <v>0</v>
      </c>
      <c r="F938" s="280">
        <f t="shared" si="323"/>
        <v>100</v>
      </c>
      <c r="G938" s="25"/>
      <c r="H938" s="264"/>
    </row>
    <row r="939" spans="1:8" s="26" customFormat="1" x14ac:dyDescent="0.2">
      <c r="A939" s="52">
        <v>412900</v>
      </c>
      <c r="B939" s="49" t="s">
        <v>73</v>
      </c>
      <c r="C939" s="54">
        <v>350000</v>
      </c>
      <c r="D939" s="46">
        <v>350000</v>
      </c>
      <c r="E939" s="54">
        <v>0</v>
      </c>
      <c r="F939" s="280">
        <f t="shared" si="323"/>
        <v>100</v>
      </c>
      <c r="G939" s="25"/>
      <c r="H939" s="264"/>
    </row>
    <row r="940" spans="1:8" s="26" customFormat="1" x14ac:dyDescent="0.2">
      <c r="A940" s="52">
        <v>412900</v>
      </c>
      <c r="B940" s="49" t="s">
        <v>74</v>
      </c>
      <c r="C940" s="54">
        <v>164000</v>
      </c>
      <c r="D940" s="46">
        <v>4000</v>
      </c>
      <c r="E940" s="54">
        <v>0</v>
      </c>
      <c r="F940" s="280"/>
      <c r="G940" s="25"/>
      <c r="H940" s="264"/>
    </row>
    <row r="941" spans="1:8" s="26" customFormat="1" x14ac:dyDescent="0.2">
      <c r="A941" s="52">
        <v>412900</v>
      </c>
      <c r="B941" s="49" t="s">
        <v>75</v>
      </c>
      <c r="C941" s="54">
        <v>310000</v>
      </c>
      <c r="D941" s="46">
        <v>136000</v>
      </c>
      <c r="E941" s="54">
        <v>0</v>
      </c>
      <c r="F941" s="280">
        <f t="shared" ref="F941:F963" si="329">D941/C941*100</f>
        <v>43.870967741935488</v>
      </c>
      <c r="G941" s="25"/>
      <c r="H941" s="264"/>
    </row>
    <row r="942" spans="1:8" s="26" customFormat="1" x14ac:dyDescent="0.2">
      <c r="A942" s="52">
        <v>412900</v>
      </c>
      <c r="B942" s="49" t="s">
        <v>76</v>
      </c>
      <c r="C942" s="54">
        <v>460000</v>
      </c>
      <c r="D942" s="46">
        <v>460000</v>
      </c>
      <c r="E942" s="54">
        <v>0</v>
      </c>
      <c r="F942" s="280">
        <f t="shared" si="329"/>
        <v>100</v>
      </c>
      <c r="G942" s="25"/>
      <c r="H942" s="264"/>
    </row>
    <row r="943" spans="1:8" s="26" customFormat="1" x14ac:dyDescent="0.2">
      <c r="A943" s="52">
        <v>412900</v>
      </c>
      <c r="B943" s="45" t="s">
        <v>78</v>
      </c>
      <c r="C943" s="54">
        <v>50000</v>
      </c>
      <c r="D943" s="46">
        <v>100000</v>
      </c>
      <c r="E943" s="46">
        <v>170000</v>
      </c>
      <c r="F943" s="280">
        <f t="shared" si="329"/>
        <v>200</v>
      </c>
      <c r="G943" s="25"/>
      <c r="H943" s="264"/>
    </row>
    <row r="944" spans="1:8" s="51" customFormat="1" x14ac:dyDescent="0.2">
      <c r="A944" s="42">
        <v>413000</v>
      </c>
      <c r="B944" s="47" t="s">
        <v>95</v>
      </c>
      <c r="C944" s="41">
        <f t="shared" ref="C944" si="330">C945</f>
        <v>100000</v>
      </c>
      <c r="D944" s="41">
        <f t="shared" ref="D944" si="331">D945</f>
        <v>30000</v>
      </c>
      <c r="E944" s="41">
        <f t="shared" ref="E944" si="332">E945</f>
        <v>0</v>
      </c>
      <c r="F944" s="283">
        <f t="shared" si="329"/>
        <v>30</v>
      </c>
      <c r="G944" s="266"/>
      <c r="H944" s="264"/>
    </row>
    <row r="945" spans="1:8" s="26" customFormat="1" x14ac:dyDescent="0.2">
      <c r="A945" s="52">
        <v>413900</v>
      </c>
      <c r="B945" s="45" t="s">
        <v>105</v>
      </c>
      <c r="C945" s="54">
        <v>100000</v>
      </c>
      <c r="D945" s="46">
        <v>30000</v>
      </c>
      <c r="E945" s="54">
        <v>0</v>
      </c>
      <c r="F945" s="280">
        <f t="shared" si="329"/>
        <v>30</v>
      </c>
      <c r="G945" s="25"/>
      <c r="H945" s="264"/>
    </row>
    <row r="946" spans="1:8" s="51" customFormat="1" x14ac:dyDescent="0.2">
      <c r="A946" s="42">
        <v>415000</v>
      </c>
      <c r="B946" s="47" t="s">
        <v>118</v>
      </c>
      <c r="C946" s="41">
        <f>SUM(C947:C947)</f>
        <v>90000</v>
      </c>
      <c r="D946" s="41">
        <f>SUM(D947:D947)</f>
        <v>90000</v>
      </c>
      <c r="E946" s="41">
        <f>SUM(E947:E947)</f>
        <v>0</v>
      </c>
      <c r="F946" s="283">
        <f t="shared" si="329"/>
        <v>100</v>
      </c>
      <c r="G946" s="266"/>
      <c r="H946" s="264"/>
    </row>
    <row r="947" spans="1:8" s="53" customFormat="1" x14ac:dyDescent="0.2">
      <c r="A947" s="52">
        <v>415200</v>
      </c>
      <c r="B947" s="45" t="s">
        <v>126</v>
      </c>
      <c r="C947" s="54">
        <v>90000</v>
      </c>
      <c r="D947" s="46">
        <v>90000</v>
      </c>
      <c r="E947" s="54">
        <v>0</v>
      </c>
      <c r="F947" s="280">
        <f t="shared" si="329"/>
        <v>100</v>
      </c>
      <c r="G947" s="267"/>
      <c r="H947" s="264"/>
    </row>
    <row r="948" spans="1:8" s="51" customFormat="1" x14ac:dyDescent="0.2">
      <c r="A948" s="42">
        <v>480000</v>
      </c>
      <c r="B948" s="47" t="s">
        <v>202</v>
      </c>
      <c r="C948" s="41">
        <f t="shared" ref="C948:C949" si="333">C949</f>
        <v>3000</v>
      </c>
      <c r="D948" s="41">
        <f t="shared" ref="D948:D949" si="334">D949</f>
        <v>3000</v>
      </c>
      <c r="E948" s="41">
        <f t="shared" ref="E948:E949" si="335">E949</f>
        <v>0</v>
      </c>
      <c r="F948" s="283">
        <f t="shared" si="329"/>
        <v>100</v>
      </c>
      <c r="G948" s="266"/>
      <c r="H948" s="264"/>
    </row>
    <row r="949" spans="1:8" s="51" customFormat="1" x14ac:dyDescent="0.2">
      <c r="A949" s="42">
        <v>488000</v>
      </c>
      <c r="B949" s="47" t="s">
        <v>29</v>
      </c>
      <c r="C949" s="41">
        <f t="shared" si="333"/>
        <v>3000</v>
      </c>
      <c r="D949" s="41">
        <f t="shared" si="334"/>
        <v>3000</v>
      </c>
      <c r="E949" s="41">
        <f t="shared" si="335"/>
        <v>0</v>
      </c>
      <c r="F949" s="283">
        <f t="shared" si="329"/>
        <v>100</v>
      </c>
      <c r="G949" s="266"/>
      <c r="H949" s="264"/>
    </row>
    <row r="950" spans="1:8" s="53" customFormat="1" x14ac:dyDescent="0.2">
      <c r="A950" s="52">
        <v>488100</v>
      </c>
      <c r="B950" s="279" t="s">
        <v>29</v>
      </c>
      <c r="C950" s="54">
        <v>3000</v>
      </c>
      <c r="D950" s="46">
        <v>3000</v>
      </c>
      <c r="E950" s="54">
        <v>0</v>
      </c>
      <c r="F950" s="280">
        <f t="shared" si="329"/>
        <v>100</v>
      </c>
      <c r="G950" s="267"/>
      <c r="H950" s="264"/>
    </row>
    <row r="951" spans="1:8" s="26" customFormat="1" x14ac:dyDescent="0.2">
      <c r="A951" s="42">
        <v>510000</v>
      </c>
      <c r="B951" s="47" t="s">
        <v>245</v>
      </c>
      <c r="C951" s="41">
        <f>C952+C958+0+C956</f>
        <v>25794700</v>
      </c>
      <c r="D951" s="41">
        <f>D952+D958+0+D956</f>
        <v>11530000</v>
      </c>
      <c r="E951" s="41">
        <f>E952+E958+0+E956</f>
        <v>2550000</v>
      </c>
      <c r="F951" s="283">
        <f t="shared" si="329"/>
        <v>44.699104854873291</v>
      </c>
      <c r="G951" s="25"/>
      <c r="H951" s="264"/>
    </row>
    <row r="952" spans="1:8" s="26" customFormat="1" x14ac:dyDescent="0.2">
      <c r="A952" s="42">
        <v>511000</v>
      </c>
      <c r="B952" s="47" t="s">
        <v>246</v>
      </c>
      <c r="C952" s="41">
        <f>SUM(C953:C955)</f>
        <v>23705500</v>
      </c>
      <c r="D952" s="41">
        <f>SUM(D953:D955)</f>
        <v>10550000</v>
      </c>
      <c r="E952" s="41">
        <f>SUM(E953:E955)</f>
        <v>2100000</v>
      </c>
      <c r="F952" s="283">
        <f t="shared" si="329"/>
        <v>44.50443989791399</v>
      </c>
      <c r="G952" s="25"/>
      <c r="H952" s="264"/>
    </row>
    <row r="953" spans="1:8" s="26" customFormat="1" x14ac:dyDescent="0.2">
      <c r="A953" s="52">
        <v>511100</v>
      </c>
      <c r="B953" s="45" t="s">
        <v>247</v>
      </c>
      <c r="C953" s="54">
        <v>2000000</v>
      </c>
      <c r="D953" s="46">
        <v>2000000</v>
      </c>
      <c r="E953" s="46">
        <v>450000</v>
      </c>
      <c r="F953" s="280">
        <f t="shared" si="329"/>
        <v>100</v>
      </c>
      <c r="G953" s="25"/>
      <c r="H953" s="264"/>
    </row>
    <row r="954" spans="1:8" s="26" customFormat="1" ht="40.5" x14ac:dyDescent="0.2">
      <c r="A954" s="52">
        <v>511200</v>
      </c>
      <c r="B954" s="45" t="s">
        <v>248</v>
      </c>
      <c r="C954" s="54">
        <v>550000</v>
      </c>
      <c r="D954" s="46">
        <v>550000</v>
      </c>
      <c r="E954" s="46">
        <v>650000</v>
      </c>
      <c r="F954" s="280">
        <f t="shared" si="329"/>
        <v>100</v>
      </c>
      <c r="G954" s="25"/>
      <c r="H954" s="264"/>
    </row>
    <row r="955" spans="1:8" s="26" customFormat="1" x14ac:dyDescent="0.2">
      <c r="A955" s="52">
        <v>511300</v>
      </c>
      <c r="B955" s="45" t="s">
        <v>249</v>
      </c>
      <c r="C955" s="54">
        <v>21155500</v>
      </c>
      <c r="D955" s="46">
        <v>8000000</v>
      </c>
      <c r="E955" s="46">
        <v>1000000</v>
      </c>
      <c r="F955" s="280">
        <f t="shared" si="329"/>
        <v>37.815225355108602</v>
      </c>
      <c r="G955" s="25"/>
      <c r="H955" s="264"/>
    </row>
    <row r="956" spans="1:8" s="51" customFormat="1" x14ac:dyDescent="0.2">
      <c r="A956" s="42">
        <v>513000</v>
      </c>
      <c r="B956" s="47" t="s">
        <v>253</v>
      </c>
      <c r="C956" s="41">
        <f t="shared" ref="C956" si="336">C957</f>
        <v>702000</v>
      </c>
      <c r="D956" s="41">
        <f t="shared" ref="D956" si="337">D957</f>
        <v>300000</v>
      </c>
      <c r="E956" s="41">
        <f t="shared" ref="E956" si="338">E957</f>
        <v>0</v>
      </c>
      <c r="F956" s="283">
        <f t="shared" si="329"/>
        <v>42.735042735042732</v>
      </c>
      <c r="G956" s="266"/>
      <c r="H956" s="264"/>
    </row>
    <row r="957" spans="1:8" s="26" customFormat="1" x14ac:dyDescent="0.2">
      <c r="A957" s="52">
        <v>513700</v>
      </c>
      <c r="B957" s="45" t="s">
        <v>849</v>
      </c>
      <c r="C957" s="54">
        <v>702000</v>
      </c>
      <c r="D957" s="46">
        <v>300000</v>
      </c>
      <c r="E957" s="54">
        <v>0</v>
      </c>
      <c r="F957" s="280">
        <f t="shared" si="329"/>
        <v>42.735042735042732</v>
      </c>
      <c r="G957" s="25"/>
      <c r="H957" s="264"/>
    </row>
    <row r="958" spans="1:8" s="53" customFormat="1" x14ac:dyDescent="0.2">
      <c r="A958" s="42">
        <v>516000</v>
      </c>
      <c r="B958" s="47" t="s">
        <v>257</v>
      </c>
      <c r="C958" s="90">
        <f t="shared" ref="C958" si="339">C959</f>
        <v>1387200</v>
      </c>
      <c r="D958" s="90">
        <f t="shared" ref="D958" si="340">D959</f>
        <v>680000</v>
      </c>
      <c r="E958" s="90">
        <f t="shared" ref="E958" si="341">E959</f>
        <v>450000</v>
      </c>
      <c r="F958" s="283">
        <f t="shared" si="329"/>
        <v>49.019607843137251</v>
      </c>
      <c r="G958" s="267"/>
      <c r="H958" s="264"/>
    </row>
    <row r="959" spans="1:8" s="53" customFormat="1" x14ac:dyDescent="0.2">
      <c r="A959" s="52">
        <v>516100</v>
      </c>
      <c r="B959" s="45" t="s">
        <v>257</v>
      </c>
      <c r="C959" s="54">
        <v>1387200</v>
      </c>
      <c r="D959" s="46">
        <v>680000</v>
      </c>
      <c r="E959" s="46">
        <v>450000</v>
      </c>
      <c r="F959" s="280">
        <f t="shared" si="329"/>
        <v>49.019607843137251</v>
      </c>
      <c r="G959" s="267"/>
      <c r="H959" s="264"/>
    </row>
    <row r="960" spans="1:8" s="51" customFormat="1" x14ac:dyDescent="0.2">
      <c r="A960" s="42">
        <v>620000</v>
      </c>
      <c r="B960" s="47" t="s">
        <v>267</v>
      </c>
      <c r="C960" s="41">
        <f t="shared" ref="C960" si="342">C961</f>
        <v>2850000</v>
      </c>
      <c r="D960" s="41">
        <f t="shared" ref="D960" si="343">D961</f>
        <v>5100000</v>
      </c>
      <c r="E960" s="41">
        <f t="shared" ref="E960" si="344">E961</f>
        <v>0</v>
      </c>
      <c r="F960" s="283">
        <f t="shared" si="329"/>
        <v>178.94736842105263</v>
      </c>
      <c r="G960" s="266"/>
      <c r="H960" s="264"/>
    </row>
    <row r="961" spans="1:8" s="51" customFormat="1" x14ac:dyDescent="0.2">
      <c r="A961" s="42">
        <v>621000</v>
      </c>
      <c r="B961" s="47" t="s">
        <v>268</v>
      </c>
      <c r="C961" s="41">
        <f>0+C962</f>
        <v>2850000</v>
      </c>
      <c r="D961" s="41">
        <f>0+D962</f>
        <v>5100000</v>
      </c>
      <c r="E961" s="41">
        <f>0+E962</f>
        <v>0</v>
      </c>
      <c r="F961" s="283">
        <f t="shared" si="329"/>
        <v>178.94736842105263</v>
      </c>
      <c r="G961" s="266"/>
      <c r="H961" s="264"/>
    </row>
    <row r="962" spans="1:8" s="53" customFormat="1" x14ac:dyDescent="0.2">
      <c r="A962" s="48">
        <v>621900</v>
      </c>
      <c r="B962" s="45" t="s">
        <v>275</v>
      </c>
      <c r="C962" s="54">
        <v>2850000</v>
      </c>
      <c r="D962" s="46">
        <v>5100000</v>
      </c>
      <c r="E962" s="54">
        <v>0</v>
      </c>
      <c r="F962" s="280">
        <f t="shared" si="329"/>
        <v>178.94736842105263</v>
      </c>
      <c r="G962" s="267"/>
      <c r="H962" s="264"/>
    </row>
    <row r="963" spans="1:8" s="51" customFormat="1" x14ac:dyDescent="0.2">
      <c r="A963" s="42">
        <v>630000</v>
      </c>
      <c r="B963" s="47" t="s">
        <v>277</v>
      </c>
      <c r="C963" s="41">
        <f>C964+C967</f>
        <v>8199100</v>
      </c>
      <c r="D963" s="41">
        <f>D964+D967</f>
        <v>2650000</v>
      </c>
      <c r="E963" s="41">
        <f>E964+E967</f>
        <v>0</v>
      </c>
      <c r="F963" s="283">
        <f t="shared" si="329"/>
        <v>32.320620555914672</v>
      </c>
      <c r="G963" s="266"/>
      <c r="H963" s="264"/>
    </row>
    <row r="964" spans="1:8" s="51" customFormat="1" x14ac:dyDescent="0.2">
      <c r="A964" s="42">
        <v>631000</v>
      </c>
      <c r="B964" s="47" t="s">
        <v>278</v>
      </c>
      <c r="C964" s="41">
        <f>C965+C966+0</f>
        <v>5899100</v>
      </c>
      <c r="D964" s="41">
        <f>D965+D966+0</f>
        <v>150000</v>
      </c>
      <c r="E964" s="41">
        <f>E965+E966+0</f>
        <v>0</v>
      </c>
      <c r="F964" s="283"/>
      <c r="G964" s="266"/>
      <c r="H964" s="264"/>
    </row>
    <row r="965" spans="1:8" s="53" customFormat="1" x14ac:dyDescent="0.2">
      <c r="A965" s="52">
        <v>631100</v>
      </c>
      <c r="B965" s="45" t="s">
        <v>279</v>
      </c>
      <c r="C965" s="54">
        <v>139200</v>
      </c>
      <c r="D965" s="46">
        <v>150000</v>
      </c>
      <c r="E965" s="54">
        <v>0</v>
      </c>
      <c r="F965" s="280">
        <f>D965/C965*100</f>
        <v>107.75862068965519</v>
      </c>
      <c r="G965" s="267"/>
      <c r="H965" s="264"/>
    </row>
    <row r="966" spans="1:8" s="53" customFormat="1" x14ac:dyDescent="0.2">
      <c r="A966" s="52">
        <v>631900</v>
      </c>
      <c r="B966" s="45" t="s">
        <v>281</v>
      </c>
      <c r="C966" s="54">
        <v>5759900</v>
      </c>
      <c r="D966" s="46">
        <v>0</v>
      </c>
      <c r="E966" s="54">
        <v>0</v>
      </c>
      <c r="F966" s="280">
        <f>D966/C966*100</f>
        <v>0</v>
      </c>
      <c r="G966" s="267"/>
      <c r="H966" s="264"/>
    </row>
    <row r="967" spans="1:8" s="51" customFormat="1" x14ac:dyDescent="0.2">
      <c r="A967" s="42">
        <v>638000</v>
      </c>
      <c r="B967" s="47" t="s">
        <v>284</v>
      </c>
      <c r="C967" s="41">
        <f t="shared" ref="C967" si="345">C968</f>
        <v>2300000</v>
      </c>
      <c r="D967" s="41">
        <f t="shared" ref="D967" si="346">D968</f>
        <v>2500000</v>
      </c>
      <c r="E967" s="41">
        <f t="shared" ref="E967" si="347">E968</f>
        <v>0</v>
      </c>
      <c r="F967" s="283">
        <f>D967/C967*100</f>
        <v>108.69565217391303</v>
      </c>
      <c r="G967" s="266"/>
      <c r="H967" s="264"/>
    </row>
    <row r="968" spans="1:8" s="53" customFormat="1" x14ac:dyDescent="0.2">
      <c r="A968" s="52">
        <v>638100</v>
      </c>
      <c r="B968" s="45" t="s">
        <v>285</v>
      </c>
      <c r="C968" s="54">
        <v>2300000</v>
      </c>
      <c r="D968" s="46">
        <v>2500000</v>
      </c>
      <c r="E968" s="54">
        <v>0</v>
      </c>
      <c r="F968" s="280">
        <f>D968/C968*100</f>
        <v>108.69565217391303</v>
      </c>
      <c r="G968" s="267"/>
      <c r="H968" s="264"/>
    </row>
    <row r="969" spans="1:8" s="26" customFormat="1" x14ac:dyDescent="0.2">
      <c r="A969" s="82"/>
      <c r="B969" s="76" t="s">
        <v>294</v>
      </c>
      <c r="C969" s="80">
        <f>C923+C951+C963+C948+C960</f>
        <v>304924700.00333333</v>
      </c>
      <c r="D969" s="80">
        <f>D923+D951+D963+D948+D960</f>
        <v>290081000</v>
      </c>
      <c r="E969" s="80">
        <f>E923+E951+E963+E948+E960</f>
        <v>2720000</v>
      </c>
      <c r="F969" s="30">
        <f>D969/C969*100</f>
        <v>95.132011279122011</v>
      </c>
      <c r="G969" s="25"/>
      <c r="H969" s="264"/>
    </row>
    <row r="970" spans="1:8" s="26" customFormat="1" x14ac:dyDescent="0.2">
      <c r="A970" s="62"/>
      <c r="B970" s="91"/>
      <c r="C970" s="63"/>
      <c r="D970" s="63"/>
      <c r="E970" s="63"/>
      <c r="F970" s="145"/>
      <c r="G970" s="25"/>
      <c r="H970" s="264"/>
    </row>
    <row r="971" spans="1:8" s="26" customFormat="1" x14ac:dyDescent="0.2">
      <c r="A971" s="39"/>
      <c r="B971" s="40"/>
      <c r="C971" s="46"/>
      <c r="D971" s="46"/>
      <c r="E971" s="46"/>
      <c r="F971" s="282"/>
      <c r="G971" s="25"/>
      <c r="H971" s="264"/>
    </row>
    <row r="972" spans="1:8" s="26" customFormat="1" x14ac:dyDescent="0.2">
      <c r="A972" s="44" t="s">
        <v>344</v>
      </c>
      <c r="B972" s="47"/>
      <c r="C972" s="46"/>
      <c r="D972" s="46"/>
      <c r="E972" s="46"/>
      <c r="F972" s="282"/>
      <c r="G972" s="25"/>
      <c r="H972" s="264"/>
    </row>
    <row r="973" spans="1:8" s="26" customFormat="1" x14ac:dyDescent="0.2">
      <c r="A973" s="44" t="s">
        <v>345</v>
      </c>
      <c r="B973" s="47"/>
      <c r="C973" s="46"/>
      <c r="D973" s="46"/>
      <c r="E973" s="46"/>
      <c r="F973" s="282"/>
      <c r="G973" s="25"/>
      <c r="H973" s="264"/>
    </row>
    <row r="974" spans="1:8" s="26" customFormat="1" x14ac:dyDescent="0.2">
      <c r="A974" s="44" t="s">
        <v>323</v>
      </c>
      <c r="B974" s="47"/>
      <c r="C974" s="46"/>
      <c r="D974" s="46"/>
      <c r="E974" s="46"/>
      <c r="F974" s="282"/>
      <c r="G974" s="25"/>
      <c r="H974" s="264"/>
    </row>
    <row r="975" spans="1:8" s="26" customFormat="1" x14ac:dyDescent="0.2">
      <c r="A975" s="44" t="s">
        <v>293</v>
      </c>
      <c r="B975" s="47"/>
      <c r="C975" s="46"/>
      <c r="D975" s="46"/>
      <c r="E975" s="46"/>
      <c r="F975" s="282"/>
      <c r="G975" s="25"/>
      <c r="H975" s="264"/>
    </row>
    <row r="976" spans="1:8" s="26" customFormat="1" x14ac:dyDescent="0.2">
      <c r="A976" s="44"/>
      <c r="B976" s="72"/>
      <c r="C976" s="63"/>
      <c r="D976" s="63"/>
      <c r="E976" s="63"/>
      <c r="F976" s="145"/>
      <c r="G976" s="25"/>
      <c r="H976" s="264"/>
    </row>
    <row r="977" spans="1:8" s="26" customFormat="1" x14ac:dyDescent="0.2">
      <c r="A977" s="42">
        <v>410000</v>
      </c>
      <c r="B977" s="43" t="s">
        <v>42</v>
      </c>
      <c r="C977" s="41">
        <f>C978+C983+C1001+0+C999+0</f>
        <v>8651400</v>
      </c>
      <c r="D977" s="41">
        <f>D978+D983+D1001+0+D999+0</f>
        <v>9127700</v>
      </c>
      <c r="E977" s="41">
        <f>E978+E983+E1001+0+E999+0</f>
        <v>0</v>
      </c>
      <c r="F977" s="283">
        <f t="shared" ref="F977:F990" si="348">D977/C977*100</f>
        <v>105.5054673232078</v>
      </c>
      <c r="G977" s="25"/>
      <c r="H977" s="264"/>
    </row>
    <row r="978" spans="1:8" s="26" customFormat="1" x14ac:dyDescent="0.2">
      <c r="A978" s="42">
        <v>411000</v>
      </c>
      <c r="B978" s="43" t="s">
        <v>43</v>
      </c>
      <c r="C978" s="41">
        <f t="shared" ref="C978" si="349">SUM(C979:C982)</f>
        <v>3090200.0000000033</v>
      </c>
      <c r="D978" s="41">
        <f t="shared" ref="D978" si="350">SUM(D979:D982)</f>
        <v>3129000</v>
      </c>
      <c r="E978" s="41">
        <f>SUM(E979:E982)</f>
        <v>0</v>
      </c>
      <c r="F978" s="283">
        <f t="shared" si="348"/>
        <v>101.25558216296669</v>
      </c>
      <c r="G978" s="25"/>
      <c r="H978" s="264"/>
    </row>
    <row r="979" spans="1:8" s="26" customFormat="1" x14ac:dyDescent="0.2">
      <c r="A979" s="52">
        <v>411100</v>
      </c>
      <c r="B979" s="45" t="s">
        <v>44</v>
      </c>
      <c r="C979" s="54">
        <v>2805200.0000000033</v>
      </c>
      <c r="D979" s="46">
        <v>2844000</v>
      </c>
      <c r="E979" s="54">
        <v>0</v>
      </c>
      <c r="F979" s="280">
        <f t="shared" si="348"/>
        <v>101.38314558676731</v>
      </c>
      <c r="G979" s="25"/>
      <c r="H979" s="264"/>
    </row>
    <row r="980" spans="1:8" s="26" customFormat="1" ht="40.5" x14ac:dyDescent="0.2">
      <c r="A980" s="52">
        <v>411200</v>
      </c>
      <c r="B980" s="45" t="s">
        <v>45</v>
      </c>
      <c r="C980" s="54">
        <v>80000</v>
      </c>
      <c r="D980" s="46">
        <v>80000</v>
      </c>
      <c r="E980" s="54">
        <v>0</v>
      </c>
      <c r="F980" s="280">
        <f t="shared" si="348"/>
        <v>100</v>
      </c>
      <c r="G980" s="25"/>
      <c r="H980" s="264"/>
    </row>
    <row r="981" spans="1:8" s="26" customFormat="1" ht="40.5" x14ac:dyDescent="0.2">
      <c r="A981" s="52">
        <v>411300</v>
      </c>
      <c r="B981" s="45" t="s">
        <v>46</v>
      </c>
      <c r="C981" s="54">
        <v>175000</v>
      </c>
      <c r="D981" s="46">
        <v>175000</v>
      </c>
      <c r="E981" s="54">
        <v>0</v>
      </c>
      <c r="F981" s="280">
        <f t="shared" si="348"/>
        <v>100</v>
      </c>
      <c r="G981" s="25"/>
      <c r="H981" s="264"/>
    </row>
    <row r="982" spans="1:8" s="26" customFormat="1" x14ac:dyDescent="0.2">
      <c r="A982" s="52">
        <v>411400</v>
      </c>
      <c r="B982" s="45" t="s">
        <v>47</v>
      </c>
      <c r="C982" s="54">
        <v>30000.000000000007</v>
      </c>
      <c r="D982" s="46">
        <v>30000.000000000007</v>
      </c>
      <c r="E982" s="54">
        <v>0</v>
      </c>
      <c r="F982" s="280">
        <f t="shared" si="348"/>
        <v>100</v>
      </c>
      <c r="G982" s="25"/>
      <c r="H982" s="264"/>
    </row>
    <row r="983" spans="1:8" s="26" customFormat="1" x14ac:dyDescent="0.2">
      <c r="A983" s="42">
        <v>412000</v>
      </c>
      <c r="B983" s="47" t="s">
        <v>48</v>
      </c>
      <c r="C983" s="41">
        <f>SUM(C984:C998)</f>
        <v>3818299.9999999977</v>
      </c>
      <c r="D983" s="41">
        <f>SUM(D984:D998)</f>
        <v>3866700</v>
      </c>
      <c r="E983" s="41">
        <f>SUM(E984:E998)</f>
        <v>0</v>
      </c>
      <c r="F983" s="283">
        <f t="shared" si="348"/>
        <v>101.26757981300585</v>
      </c>
      <c r="G983" s="25"/>
      <c r="H983" s="264"/>
    </row>
    <row r="984" spans="1:8" s="26" customFormat="1" x14ac:dyDescent="0.2">
      <c r="A984" s="52">
        <v>412100</v>
      </c>
      <c r="B984" s="45" t="s">
        <v>49</v>
      </c>
      <c r="C984" s="54">
        <v>7999.9999999999982</v>
      </c>
      <c r="D984" s="46">
        <v>7999.9999999999982</v>
      </c>
      <c r="E984" s="54">
        <v>0</v>
      </c>
      <c r="F984" s="280">
        <f t="shared" si="348"/>
        <v>100</v>
      </c>
      <c r="G984" s="25"/>
      <c r="H984" s="264"/>
    </row>
    <row r="985" spans="1:8" s="26" customFormat="1" ht="40.5" x14ac:dyDescent="0.2">
      <c r="A985" s="52">
        <v>412200</v>
      </c>
      <c r="B985" s="45" t="s">
        <v>50</v>
      </c>
      <c r="C985" s="54">
        <v>79999.999999999985</v>
      </c>
      <c r="D985" s="46">
        <v>77000</v>
      </c>
      <c r="E985" s="54">
        <v>0</v>
      </c>
      <c r="F985" s="280">
        <f t="shared" si="348"/>
        <v>96.250000000000014</v>
      </c>
      <c r="G985" s="25"/>
      <c r="H985" s="264"/>
    </row>
    <row r="986" spans="1:8" s="26" customFormat="1" x14ac:dyDescent="0.2">
      <c r="A986" s="52">
        <v>412300</v>
      </c>
      <c r="B986" s="45" t="s">
        <v>51</v>
      </c>
      <c r="C986" s="54">
        <v>26500</v>
      </c>
      <c r="D986" s="46">
        <v>26500</v>
      </c>
      <c r="E986" s="54">
        <v>0</v>
      </c>
      <c r="F986" s="280">
        <f t="shared" si="348"/>
        <v>100</v>
      </c>
      <c r="G986" s="25"/>
      <c r="H986" s="264"/>
    </row>
    <row r="987" spans="1:8" s="26" customFormat="1" x14ac:dyDescent="0.2">
      <c r="A987" s="52">
        <v>412500</v>
      </c>
      <c r="B987" s="45" t="s">
        <v>55</v>
      </c>
      <c r="C987" s="54">
        <v>23000</v>
      </c>
      <c r="D987" s="46">
        <v>15000</v>
      </c>
      <c r="E987" s="54">
        <v>0</v>
      </c>
      <c r="F987" s="280">
        <f t="shared" si="348"/>
        <v>65.217391304347828</v>
      </c>
      <c r="G987" s="25"/>
      <c r="H987" s="264"/>
    </row>
    <row r="988" spans="1:8" s="26" customFormat="1" x14ac:dyDescent="0.2">
      <c r="A988" s="52">
        <v>412600</v>
      </c>
      <c r="B988" s="45" t="s">
        <v>56</v>
      </c>
      <c r="C988" s="54">
        <v>60000.000000000007</v>
      </c>
      <c r="D988" s="46">
        <v>55000</v>
      </c>
      <c r="E988" s="54">
        <v>0</v>
      </c>
      <c r="F988" s="280">
        <f t="shared" si="348"/>
        <v>91.666666666666657</v>
      </c>
      <c r="G988" s="25"/>
      <c r="H988" s="264"/>
    </row>
    <row r="989" spans="1:8" s="26" customFormat="1" x14ac:dyDescent="0.2">
      <c r="A989" s="52">
        <v>412700</v>
      </c>
      <c r="B989" s="45" t="s">
        <v>58</v>
      </c>
      <c r="C989" s="54">
        <v>3197899.9999999977</v>
      </c>
      <c r="D989" s="46">
        <v>3100000</v>
      </c>
      <c r="E989" s="54">
        <v>0</v>
      </c>
      <c r="F989" s="280">
        <f t="shared" si="348"/>
        <v>96.938615966728236</v>
      </c>
      <c r="G989" s="25"/>
      <c r="H989" s="264"/>
    </row>
    <row r="990" spans="1:8" s="26" customFormat="1" x14ac:dyDescent="0.2">
      <c r="A990" s="52">
        <v>412700</v>
      </c>
      <c r="B990" s="45" t="s">
        <v>61</v>
      </c>
      <c r="C990" s="54">
        <v>43000</v>
      </c>
      <c r="D990" s="46">
        <v>43000</v>
      </c>
      <c r="E990" s="54">
        <v>0</v>
      </c>
      <c r="F990" s="280">
        <f t="shared" si="348"/>
        <v>100</v>
      </c>
      <c r="G990" s="25"/>
      <c r="H990" s="264"/>
    </row>
    <row r="991" spans="1:8" s="26" customFormat="1" x14ac:dyDescent="0.2">
      <c r="A991" s="52">
        <v>412700</v>
      </c>
      <c r="B991" s="45" t="s">
        <v>868</v>
      </c>
      <c r="C991" s="54">
        <v>0</v>
      </c>
      <c r="D991" s="46">
        <v>200000</v>
      </c>
      <c r="E991" s="54">
        <v>0</v>
      </c>
      <c r="F991" s="280">
        <v>0</v>
      </c>
      <c r="G991" s="25"/>
      <c r="H991" s="264"/>
    </row>
    <row r="992" spans="1:8" s="26" customFormat="1" x14ac:dyDescent="0.2">
      <c r="A992" s="52">
        <v>412700</v>
      </c>
      <c r="B992" s="45" t="s">
        <v>758</v>
      </c>
      <c r="C992" s="54">
        <v>97000.000000000015</v>
      </c>
      <c r="D992" s="46">
        <v>100000</v>
      </c>
      <c r="E992" s="54">
        <v>0</v>
      </c>
      <c r="F992" s="280">
        <f t="shared" ref="F992:F1017" si="351">D992/C992*100</f>
        <v>103.09278350515463</v>
      </c>
      <c r="G992" s="25"/>
      <c r="H992" s="264"/>
    </row>
    <row r="993" spans="1:8" s="26" customFormat="1" x14ac:dyDescent="0.2">
      <c r="A993" s="52">
        <v>412900</v>
      </c>
      <c r="B993" s="49" t="s">
        <v>72</v>
      </c>
      <c r="C993" s="54">
        <v>3200</v>
      </c>
      <c r="D993" s="46">
        <v>3200</v>
      </c>
      <c r="E993" s="54">
        <v>0</v>
      </c>
      <c r="F993" s="280">
        <f t="shared" si="351"/>
        <v>100</v>
      </c>
      <c r="G993" s="25"/>
      <c r="H993" s="264"/>
    </row>
    <row r="994" spans="1:8" s="26" customFormat="1" x14ac:dyDescent="0.2">
      <c r="A994" s="52">
        <v>412900</v>
      </c>
      <c r="B994" s="49" t="s">
        <v>73</v>
      </c>
      <c r="C994" s="54">
        <v>215600</v>
      </c>
      <c r="D994" s="46">
        <v>175000</v>
      </c>
      <c r="E994" s="54">
        <v>0</v>
      </c>
      <c r="F994" s="280">
        <f t="shared" si="351"/>
        <v>81.168831168831161</v>
      </c>
      <c r="G994" s="25"/>
      <c r="H994" s="264"/>
    </row>
    <row r="995" spans="1:8" s="26" customFormat="1" x14ac:dyDescent="0.2">
      <c r="A995" s="52">
        <v>412900</v>
      </c>
      <c r="B995" s="49" t="s">
        <v>74</v>
      </c>
      <c r="C995" s="54">
        <v>4000</v>
      </c>
      <c r="D995" s="46">
        <v>4000</v>
      </c>
      <c r="E995" s="54">
        <v>0</v>
      </c>
      <c r="F995" s="280">
        <f t="shared" si="351"/>
        <v>100</v>
      </c>
      <c r="G995" s="25"/>
      <c r="H995" s="264"/>
    </row>
    <row r="996" spans="1:8" s="26" customFormat="1" ht="40.5" x14ac:dyDescent="0.2">
      <c r="A996" s="52">
        <v>412900</v>
      </c>
      <c r="B996" s="49" t="s">
        <v>772</v>
      </c>
      <c r="C996" s="54">
        <v>50000.000000000007</v>
      </c>
      <c r="D996" s="46">
        <v>50000.000000000007</v>
      </c>
      <c r="E996" s="54">
        <v>0</v>
      </c>
      <c r="F996" s="280">
        <f t="shared" si="351"/>
        <v>100</v>
      </c>
      <c r="G996" s="25"/>
      <c r="H996" s="264"/>
    </row>
    <row r="997" spans="1:8" s="26" customFormat="1" x14ac:dyDescent="0.2">
      <c r="A997" s="52">
        <v>412900</v>
      </c>
      <c r="B997" s="49" t="s">
        <v>75</v>
      </c>
      <c r="C997" s="54">
        <v>3500</v>
      </c>
      <c r="D997" s="46">
        <v>3500</v>
      </c>
      <c r="E997" s="54">
        <v>0</v>
      </c>
      <c r="F997" s="280">
        <f t="shared" si="351"/>
        <v>100</v>
      </c>
      <c r="G997" s="25"/>
      <c r="H997" s="264"/>
    </row>
    <row r="998" spans="1:8" s="26" customFormat="1" x14ac:dyDescent="0.2">
      <c r="A998" s="52">
        <v>412900</v>
      </c>
      <c r="B998" s="45" t="s">
        <v>76</v>
      </c>
      <c r="C998" s="54">
        <v>6600</v>
      </c>
      <c r="D998" s="46">
        <v>6500</v>
      </c>
      <c r="E998" s="54">
        <v>0</v>
      </c>
      <c r="F998" s="280">
        <f t="shared" si="351"/>
        <v>98.484848484848484</v>
      </c>
      <c r="G998" s="25"/>
      <c r="H998" s="264"/>
    </row>
    <row r="999" spans="1:8" s="51" customFormat="1" x14ac:dyDescent="0.2">
      <c r="A999" s="42">
        <v>414000</v>
      </c>
      <c r="B999" s="47" t="s">
        <v>106</v>
      </c>
      <c r="C999" s="41">
        <f>C1000+0</f>
        <v>50000</v>
      </c>
      <c r="D999" s="41">
        <f>D1000+0</f>
        <v>50000</v>
      </c>
      <c r="E999" s="41">
        <f>E1000+0</f>
        <v>0</v>
      </c>
      <c r="F999" s="283">
        <f t="shared" si="351"/>
        <v>100</v>
      </c>
      <c r="G999" s="266"/>
      <c r="H999" s="264"/>
    </row>
    <row r="1000" spans="1:8" s="26" customFormat="1" x14ac:dyDescent="0.2">
      <c r="A1000" s="52">
        <v>414100</v>
      </c>
      <c r="B1000" s="45" t="s">
        <v>789</v>
      </c>
      <c r="C1000" s="54">
        <v>50000</v>
      </c>
      <c r="D1000" s="46">
        <v>50000</v>
      </c>
      <c r="E1000" s="54">
        <v>0</v>
      </c>
      <c r="F1000" s="280">
        <f t="shared" si="351"/>
        <v>100</v>
      </c>
      <c r="G1000" s="25"/>
      <c r="H1000" s="264"/>
    </row>
    <row r="1001" spans="1:8" s="51" customFormat="1" x14ac:dyDescent="0.2">
      <c r="A1001" s="42">
        <v>415000</v>
      </c>
      <c r="B1001" s="47" t="s">
        <v>118</v>
      </c>
      <c r="C1001" s="41">
        <f>SUM(C1002:C1007)</f>
        <v>1692900</v>
      </c>
      <c r="D1001" s="41">
        <f>SUM(D1002:D1007)</f>
        <v>2082000</v>
      </c>
      <c r="E1001" s="41">
        <f>SUM(E1002:E1007)</f>
        <v>0</v>
      </c>
      <c r="F1001" s="283">
        <f t="shared" si="351"/>
        <v>122.98422824738616</v>
      </c>
      <c r="G1001" s="266"/>
      <c r="H1001" s="264"/>
    </row>
    <row r="1002" spans="1:8" s="26" customFormat="1" x14ac:dyDescent="0.2">
      <c r="A1002" s="52">
        <v>415200</v>
      </c>
      <c r="B1002" s="45" t="s">
        <v>127</v>
      </c>
      <c r="C1002" s="54">
        <v>50000.000000000007</v>
      </c>
      <c r="D1002" s="46">
        <v>50000</v>
      </c>
      <c r="E1002" s="54">
        <v>0</v>
      </c>
      <c r="F1002" s="280">
        <f t="shared" si="351"/>
        <v>99.999999999999986</v>
      </c>
      <c r="G1002" s="25"/>
      <c r="H1002" s="264"/>
    </row>
    <row r="1003" spans="1:8" s="26" customFormat="1" x14ac:dyDescent="0.2">
      <c r="A1003" s="52">
        <v>415200</v>
      </c>
      <c r="B1003" s="45" t="s">
        <v>128</v>
      </c>
      <c r="C1003" s="54">
        <v>499999.99999999994</v>
      </c>
      <c r="D1003" s="46">
        <v>500000</v>
      </c>
      <c r="E1003" s="54">
        <v>0</v>
      </c>
      <c r="F1003" s="280">
        <f t="shared" si="351"/>
        <v>100.00000000000003</v>
      </c>
      <c r="G1003" s="25"/>
      <c r="H1003" s="264"/>
    </row>
    <row r="1004" spans="1:8" s="26" customFormat="1" x14ac:dyDescent="0.2">
      <c r="A1004" s="52">
        <v>415200</v>
      </c>
      <c r="B1004" s="45" t="s">
        <v>346</v>
      </c>
      <c r="C1004" s="54">
        <v>100000</v>
      </c>
      <c r="D1004" s="46">
        <v>100000</v>
      </c>
      <c r="E1004" s="54">
        <v>0</v>
      </c>
      <c r="F1004" s="280">
        <f t="shared" si="351"/>
        <v>100</v>
      </c>
      <c r="G1004" s="25"/>
      <c r="H1004" s="264"/>
    </row>
    <row r="1005" spans="1:8" s="26" customFormat="1" x14ac:dyDescent="0.2">
      <c r="A1005" s="52">
        <v>415200</v>
      </c>
      <c r="B1005" s="45" t="s">
        <v>137</v>
      </c>
      <c r="C1005" s="54">
        <v>24000</v>
      </c>
      <c r="D1005" s="46">
        <v>24000</v>
      </c>
      <c r="E1005" s="54">
        <v>0</v>
      </c>
      <c r="F1005" s="280">
        <f t="shared" si="351"/>
        <v>100</v>
      </c>
      <c r="G1005" s="25"/>
      <c r="H1005" s="264"/>
    </row>
    <row r="1006" spans="1:8" s="26" customFormat="1" x14ac:dyDescent="0.2">
      <c r="A1006" s="52">
        <v>415200</v>
      </c>
      <c r="B1006" s="45" t="s">
        <v>316</v>
      </c>
      <c r="C1006" s="54">
        <v>7900</v>
      </c>
      <c r="D1006" s="46">
        <v>8000</v>
      </c>
      <c r="E1006" s="54">
        <v>0</v>
      </c>
      <c r="F1006" s="280">
        <f t="shared" si="351"/>
        <v>101.26582278481013</v>
      </c>
      <c r="G1006" s="25"/>
      <c r="H1006" s="264"/>
    </row>
    <row r="1007" spans="1:8" s="26" customFormat="1" x14ac:dyDescent="0.2">
      <c r="A1007" s="52">
        <v>415200</v>
      </c>
      <c r="B1007" s="45" t="s">
        <v>140</v>
      </c>
      <c r="C1007" s="54">
        <v>1011000</v>
      </c>
      <c r="D1007" s="46">
        <v>1400000</v>
      </c>
      <c r="E1007" s="54">
        <v>0</v>
      </c>
      <c r="F1007" s="280">
        <f t="shared" si="351"/>
        <v>138.47675568743819</v>
      </c>
      <c r="G1007" s="25"/>
      <c r="H1007" s="264"/>
    </row>
    <row r="1008" spans="1:8" s="51" customFormat="1" x14ac:dyDescent="0.2">
      <c r="A1008" s="42">
        <v>480000</v>
      </c>
      <c r="B1008" s="47" t="s">
        <v>202</v>
      </c>
      <c r="C1008" s="41">
        <f>C1009+C1013</f>
        <v>5695800</v>
      </c>
      <c r="D1008" s="41">
        <f>D1009+D1013</f>
        <v>6481000</v>
      </c>
      <c r="E1008" s="41">
        <f>E1009+E1013</f>
        <v>0</v>
      </c>
      <c r="F1008" s="283">
        <f t="shared" si="351"/>
        <v>113.78559640436814</v>
      </c>
      <c r="G1008" s="266"/>
      <c r="H1008" s="264"/>
    </row>
    <row r="1009" spans="1:8" s="51" customFormat="1" x14ac:dyDescent="0.2">
      <c r="A1009" s="42">
        <v>487000</v>
      </c>
      <c r="B1009" s="47" t="s">
        <v>25</v>
      </c>
      <c r="C1009" s="41">
        <f>SUM(C1010:C1012)</f>
        <v>1135999.9999999998</v>
      </c>
      <c r="D1009" s="41">
        <f>SUM(D1010:D1012)</f>
        <v>1215999.9999999998</v>
      </c>
      <c r="E1009" s="41">
        <f>SUM(E1010:E1012)</f>
        <v>0</v>
      </c>
      <c r="F1009" s="283">
        <f t="shared" si="351"/>
        <v>107.04225352112675</v>
      </c>
      <c r="G1009" s="266"/>
      <c r="H1009" s="264"/>
    </row>
    <row r="1010" spans="1:8" s="26" customFormat="1" x14ac:dyDescent="0.2">
      <c r="A1010" s="52">
        <v>487300</v>
      </c>
      <c r="B1010" s="45" t="s">
        <v>776</v>
      </c>
      <c r="C1010" s="54">
        <v>820000</v>
      </c>
      <c r="D1010" s="46">
        <v>900000</v>
      </c>
      <c r="E1010" s="54">
        <v>0</v>
      </c>
      <c r="F1010" s="280">
        <f t="shared" si="351"/>
        <v>109.75609756097562</v>
      </c>
      <c r="G1010" s="25"/>
      <c r="H1010" s="264"/>
    </row>
    <row r="1011" spans="1:8" s="26" customFormat="1" x14ac:dyDescent="0.2">
      <c r="A1011" s="52">
        <v>487300</v>
      </c>
      <c r="B1011" s="45" t="s">
        <v>208</v>
      </c>
      <c r="C1011" s="54">
        <v>269999.99999999971</v>
      </c>
      <c r="D1011" s="46">
        <v>269999.99999999971</v>
      </c>
      <c r="E1011" s="54">
        <v>0</v>
      </c>
      <c r="F1011" s="280">
        <f t="shared" si="351"/>
        <v>100</v>
      </c>
      <c r="G1011" s="25"/>
      <c r="H1011" s="264"/>
    </row>
    <row r="1012" spans="1:8" s="26" customFormat="1" x14ac:dyDescent="0.2">
      <c r="A1012" s="52">
        <v>487300</v>
      </c>
      <c r="B1012" s="45" t="s">
        <v>209</v>
      </c>
      <c r="C1012" s="54">
        <v>46000</v>
      </c>
      <c r="D1012" s="46">
        <v>46000</v>
      </c>
      <c r="E1012" s="54">
        <v>0</v>
      </c>
      <c r="F1012" s="280">
        <f t="shared" si="351"/>
        <v>100</v>
      </c>
      <c r="G1012" s="25"/>
      <c r="H1012" s="264"/>
    </row>
    <row r="1013" spans="1:8" s="51" customFormat="1" x14ac:dyDescent="0.2">
      <c r="A1013" s="42">
        <v>488000</v>
      </c>
      <c r="B1013" s="47" t="s">
        <v>29</v>
      </c>
      <c r="C1013" s="41">
        <f>SUM(C1014:C1017)</f>
        <v>4559800</v>
      </c>
      <c r="D1013" s="41">
        <f>SUM(D1014:D1017)</f>
        <v>5265000</v>
      </c>
      <c r="E1013" s="41">
        <f>SUM(E1014:E1017)</f>
        <v>0</v>
      </c>
      <c r="F1013" s="283">
        <f t="shared" si="351"/>
        <v>115.46559059607877</v>
      </c>
      <c r="G1013" s="266"/>
      <c r="H1013" s="264"/>
    </row>
    <row r="1014" spans="1:8" s="26" customFormat="1" x14ac:dyDescent="0.2">
      <c r="A1014" s="52">
        <v>488100</v>
      </c>
      <c r="B1014" s="45" t="s">
        <v>29</v>
      </c>
      <c r="C1014" s="54">
        <v>282000.00000000035</v>
      </c>
      <c r="D1014" s="46">
        <v>280000</v>
      </c>
      <c r="E1014" s="54">
        <v>0</v>
      </c>
      <c r="F1014" s="280">
        <f t="shared" si="351"/>
        <v>99.290780141843854</v>
      </c>
      <c r="G1014" s="25"/>
      <c r="H1014" s="264"/>
    </row>
    <row r="1015" spans="1:8" s="26" customFormat="1" x14ac:dyDescent="0.2">
      <c r="A1015" s="52">
        <v>488100</v>
      </c>
      <c r="B1015" s="45" t="s">
        <v>759</v>
      </c>
      <c r="C1015" s="54">
        <v>100000.00000000001</v>
      </c>
      <c r="D1015" s="46">
        <v>100000.00000000001</v>
      </c>
      <c r="E1015" s="54">
        <v>0</v>
      </c>
      <c r="F1015" s="280">
        <f t="shared" si="351"/>
        <v>100</v>
      </c>
      <c r="G1015" s="25"/>
      <c r="H1015" s="264"/>
    </row>
    <row r="1016" spans="1:8" s="26" customFormat="1" x14ac:dyDescent="0.2">
      <c r="A1016" s="52">
        <v>488100</v>
      </c>
      <c r="B1016" s="45" t="s">
        <v>232</v>
      </c>
      <c r="C1016" s="54">
        <v>1538200</v>
      </c>
      <c r="D1016" s="46">
        <v>1800000</v>
      </c>
      <c r="E1016" s="54">
        <v>0</v>
      </c>
      <c r="F1016" s="280">
        <f t="shared" si="351"/>
        <v>117.01989338187492</v>
      </c>
      <c r="G1016" s="25"/>
      <c r="H1016" s="264"/>
    </row>
    <row r="1017" spans="1:8" s="26" customFormat="1" x14ac:dyDescent="0.2">
      <c r="A1017" s="52">
        <v>488100</v>
      </c>
      <c r="B1017" s="45" t="s">
        <v>839</v>
      </c>
      <c r="C1017" s="54">
        <v>2639600</v>
      </c>
      <c r="D1017" s="46">
        <v>3085000</v>
      </c>
      <c r="E1017" s="54">
        <v>0</v>
      </c>
      <c r="F1017" s="280">
        <f t="shared" si="351"/>
        <v>116.87376875284134</v>
      </c>
      <c r="G1017" s="25"/>
      <c r="H1017" s="264"/>
    </row>
    <row r="1018" spans="1:8" s="26" customFormat="1" x14ac:dyDescent="0.2">
      <c r="A1018" s="42">
        <v>510000</v>
      </c>
      <c r="B1018" s="47" t="s">
        <v>245</v>
      </c>
      <c r="C1018" s="41">
        <f t="shared" ref="C1018" si="352">C1019+C1024+C1022</f>
        <v>5258600</v>
      </c>
      <c r="D1018" s="41">
        <f t="shared" ref="D1018" si="353">D1019+D1024+D1022</f>
        <v>57000</v>
      </c>
      <c r="E1018" s="41">
        <f>E1019+E1024+E1022</f>
        <v>0</v>
      </c>
      <c r="F1018" s="283"/>
      <c r="G1018" s="25"/>
      <c r="H1018" s="264"/>
    </row>
    <row r="1019" spans="1:8" s="26" customFormat="1" x14ac:dyDescent="0.2">
      <c r="A1019" s="42">
        <v>511000</v>
      </c>
      <c r="B1019" s="47" t="s">
        <v>246</v>
      </c>
      <c r="C1019" s="41">
        <f t="shared" ref="C1019" si="354">SUM(C1020:C1021)</f>
        <v>4753200</v>
      </c>
      <c r="D1019" s="41">
        <f t="shared" ref="D1019" si="355">SUM(D1020:D1021)</f>
        <v>50000</v>
      </c>
      <c r="E1019" s="41">
        <f>SUM(E1020:E1021)</f>
        <v>0</v>
      </c>
      <c r="F1019" s="283"/>
      <c r="G1019" s="25"/>
      <c r="H1019" s="264"/>
    </row>
    <row r="1020" spans="1:8" s="26" customFormat="1" x14ac:dyDescent="0.2">
      <c r="A1020" s="52">
        <v>511300</v>
      </c>
      <c r="B1020" s="45" t="s">
        <v>249</v>
      </c>
      <c r="C1020" s="54">
        <v>3154000</v>
      </c>
      <c r="D1020" s="46">
        <v>50000</v>
      </c>
      <c r="E1020" s="54">
        <v>0</v>
      </c>
      <c r="F1020" s="280"/>
      <c r="G1020" s="25"/>
      <c r="H1020" s="264"/>
    </row>
    <row r="1021" spans="1:8" s="26" customFormat="1" x14ac:dyDescent="0.2">
      <c r="A1021" s="52">
        <v>511700</v>
      </c>
      <c r="B1021" s="45" t="s">
        <v>252</v>
      </c>
      <c r="C1021" s="54">
        <v>1599200</v>
      </c>
      <c r="D1021" s="46">
        <v>0</v>
      </c>
      <c r="E1021" s="54">
        <v>0</v>
      </c>
      <c r="F1021" s="280">
        <f t="shared" ref="F1021:F1032" si="356">D1021/C1021*100</f>
        <v>0</v>
      </c>
      <c r="G1021" s="25"/>
      <c r="H1021" s="264"/>
    </row>
    <row r="1022" spans="1:8" s="51" customFormat="1" x14ac:dyDescent="0.2">
      <c r="A1022" s="42">
        <v>513000</v>
      </c>
      <c r="B1022" s="47" t="s">
        <v>253</v>
      </c>
      <c r="C1022" s="74">
        <f t="shared" ref="C1022" si="357">C1023</f>
        <v>500000</v>
      </c>
      <c r="D1022" s="74">
        <f t="shared" ref="D1022" si="358">D1023</f>
        <v>0</v>
      </c>
      <c r="E1022" s="74">
        <f t="shared" ref="E1022" si="359">E1023</f>
        <v>0</v>
      </c>
      <c r="F1022" s="283">
        <f t="shared" si="356"/>
        <v>0</v>
      </c>
      <c r="G1022" s="266"/>
      <c r="H1022" s="264"/>
    </row>
    <row r="1023" spans="1:8" s="26" customFormat="1" x14ac:dyDescent="0.2">
      <c r="A1023" s="52">
        <v>513700</v>
      </c>
      <c r="B1023" s="45" t="s">
        <v>254</v>
      </c>
      <c r="C1023" s="54">
        <v>500000</v>
      </c>
      <c r="D1023" s="46">
        <v>0</v>
      </c>
      <c r="E1023" s="54">
        <v>0</v>
      </c>
      <c r="F1023" s="280">
        <f t="shared" si="356"/>
        <v>0</v>
      </c>
      <c r="G1023" s="25"/>
      <c r="H1023" s="264"/>
    </row>
    <row r="1024" spans="1:8" s="26" customFormat="1" x14ac:dyDescent="0.2">
      <c r="A1024" s="42">
        <v>516000</v>
      </c>
      <c r="B1024" s="47" t="s">
        <v>257</v>
      </c>
      <c r="C1024" s="41">
        <f t="shared" ref="C1024" si="360">SUM(C1025)</f>
        <v>5400</v>
      </c>
      <c r="D1024" s="41">
        <f t="shared" ref="D1024" si="361">SUM(D1025)</f>
        <v>7000</v>
      </c>
      <c r="E1024" s="41">
        <f t="shared" ref="E1024" si="362">SUM(E1025)</f>
        <v>0</v>
      </c>
      <c r="F1024" s="283">
        <f t="shared" si="356"/>
        <v>129.62962962962962</v>
      </c>
      <c r="G1024" s="25"/>
      <c r="H1024" s="264"/>
    </row>
    <row r="1025" spans="1:8" s="26" customFormat="1" x14ac:dyDescent="0.2">
      <c r="A1025" s="52">
        <v>516100</v>
      </c>
      <c r="B1025" s="45" t="s">
        <v>257</v>
      </c>
      <c r="C1025" s="54">
        <v>5400</v>
      </c>
      <c r="D1025" s="46">
        <v>7000</v>
      </c>
      <c r="E1025" s="54">
        <v>0</v>
      </c>
      <c r="F1025" s="280">
        <f t="shared" si="356"/>
        <v>129.62962962962962</v>
      </c>
      <c r="G1025" s="25"/>
      <c r="H1025" s="264"/>
    </row>
    <row r="1026" spans="1:8" s="51" customFormat="1" x14ac:dyDescent="0.2">
      <c r="A1026" s="42">
        <v>610000</v>
      </c>
      <c r="B1026" s="47" t="s">
        <v>262</v>
      </c>
      <c r="C1026" s="41">
        <f t="shared" ref="C1026:C1027" si="363">C1027</f>
        <v>2000</v>
      </c>
      <c r="D1026" s="41">
        <f t="shared" ref="D1026:D1027" si="364">D1027</f>
        <v>0</v>
      </c>
      <c r="E1026" s="41">
        <f t="shared" ref="E1026:E1027" si="365">E1027</f>
        <v>0</v>
      </c>
      <c r="F1026" s="283">
        <f t="shared" si="356"/>
        <v>0</v>
      </c>
      <c r="G1026" s="266"/>
      <c r="H1026" s="264"/>
    </row>
    <row r="1027" spans="1:8" s="51" customFormat="1" x14ac:dyDescent="0.2">
      <c r="A1027" s="42">
        <v>611000</v>
      </c>
      <c r="B1027" s="47" t="s">
        <v>263</v>
      </c>
      <c r="C1027" s="41">
        <f t="shared" si="363"/>
        <v>2000</v>
      </c>
      <c r="D1027" s="41">
        <f t="shared" si="364"/>
        <v>0</v>
      </c>
      <c r="E1027" s="41">
        <f t="shared" si="365"/>
        <v>0</v>
      </c>
      <c r="F1027" s="283">
        <f t="shared" si="356"/>
        <v>0</v>
      </c>
      <c r="G1027" s="266"/>
      <c r="H1027" s="264"/>
    </row>
    <row r="1028" spans="1:8" s="26" customFormat="1" x14ac:dyDescent="0.2">
      <c r="A1028" s="52">
        <v>611200</v>
      </c>
      <c r="B1028" s="45" t="s">
        <v>264</v>
      </c>
      <c r="C1028" s="54">
        <v>2000</v>
      </c>
      <c r="D1028" s="46">
        <v>0</v>
      </c>
      <c r="E1028" s="54">
        <v>0</v>
      </c>
      <c r="F1028" s="280">
        <f t="shared" si="356"/>
        <v>0</v>
      </c>
      <c r="G1028" s="25"/>
      <c r="H1028" s="264"/>
    </row>
    <row r="1029" spans="1:8" s="51" customFormat="1" x14ac:dyDescent="0.2">
      <c r="A1029" s="42">
        <v>630000</v>
      </c>
      <c r="B1029" s="47" t="s">
        <v>277</v>
      </c>
      <c r="C1029" s="41">
        <f>0+C1030</f>
        <v>250500</v>
      </c>
      <c r="D1029" s="41">
        <f>0+D1030</f>
        <v>221200</v>
      </c>
      <c r="E1029" s="41">
        <f>0+E1030</f>
        <v>0</v>
      </c>
      <c r="F1029" s="283">
        <f t="shared" si="356"/>
        <v>88.303393213572861</v>
      </c>
      <c r="G1029" s="266"/>
      <c r="H1029" s="264"/>
    </row>
    <row r="1030" spans="1:8" s="51" customFormat="1" x14ac:dyDescent="0.2">
      <c r="A1030" s="42">
        <v>638000</v>
      </c>
      <c r="B1030" s="47" t="s">
        <v>284</v>
      </c>
      <c r="C1030" s="41">
        <f t="shared" ref="C1030" si="366">C1031</f>
        <v>250500</v>
      </c>
      <c r="D1030" s="41">
        <f t="shared" ref="D1030" si="367">D1031</f>
        <v>221200</v>
      </c>
      <c r="E1030" s="41">
        <f t="shared" ref="E1030" si="368">E1031</f>
        <v>0</v>
      </c>
      <c r="F1030" s="283">
        <f t="shared" si="356"/>
        <v>88.303393213572861</v>
      </c>
      <c r="G1030" s="266"/>
      <c r="H1030" s="264"/>
    </row>
    <row r="1031" spans="1:8" s="26" customFormat="1" x14ac:dyDescent="0.2">
      <c r="A1031" s="52">
        <v>638100</v>
      </c>
      <c r="B1031" s="45" t="s">
        <v>285</v>
      </c>
      <c r="C1031" s="54">
        <v>250500</v>
      </c>
      <c r="D1031" s="46">
        <v>221200</v>
      </c>
      <c r="E1031" s="54">
        <v>0</v>
      </c>
      <c r="F1031" s="280">
        <f t="shared" si="356"/>
        <v>88.303393213572861</v>
      </c>
      <c r="G1031" s="25"/>
      <c r="H1031" s="264"/>
    </row>
    <row r="1032" spans="1:8" s="26" customFormat="1" x14ac:dyDescent="0.2">
      <c r="A1032" s="82"/>
      <c r="B1032" s="76" t="s">
        <v>294</v>
      </c>
      <c r="C1032" s="80">
        <f>C977+C1008+C1018+C1029+C1026</f>
        <v>19858300</v>
      </c>
      <c r="D1032" s="80">
        <f>D977+D1008+D1018+D1029+D1026</f>
        <v>15886900</v>
      </c>
      <c r="E1032" s="80">
        <f>E977+E1008+E1018+E1029+E1026</f>
        <v>0</v>
      </c>
      <c r="F1032" s="30">
        <f t="shared" si="356"/>
        <v>80.001309276222031</v>
      </c>
      <c r="G1032" s="25"/>
      <c r="H1032" s="264"/>
    </row>
    <row r="1033" spans="1:8" s="26" customFormat="1" x14ac:dyDescent="0.2">
      <c r="A1033" s="62"/>
      <c r="B1033" s="40"/>
      <c r="C1033" s="46"/>
      <c r="D1033" s="46"/>
      <c r="E1033" s="46"/>
      <c r="F1033" s="282"/>
      <c r="G1033" s="25"/>
      <c r="H1033" s="264"/>
    </row>
    <row r="1034" spans="1:8" s="26" customFormat="1" x14ac:dyDescent="0.2">
      <c r="A1034" s="39"/>
      <c r="B1034" s="40"/>
      <c r="C1034" s="46"/>
      <c r="D1034" s="46"/>
      <c r="E1034" s="46"/>
      <c r="F1034" s="282"/>
      <c r="G1034" s="25"/>
      <c r="H1034" s="264"/>
    </row>
    <row r="1035" spans="1:8" s="26" customFormat="1" x14ac:dyDescent="0.2">
      <c r="A1035" s="44" t="s">
        <v>347</v>
      </c>
      <c r="B1035" s="47"/>
      <c r="C1035" s="46"/>
      <c r="D1035" s="46"/>
      <c r="E1035" s="46"/>
      <c r="F1035" s="282"/>
      <c r="G1035" s="25"/>
      <c r="H1035" s="264"/>
    </row>
    <row r="1036" spans="1:8" s="26" customFormat="1" x14ac:dyDescent="0.2">
      <c r="A1036" s="44" t="s">
        <v>345</v>
      </c>
      <c r="B1036" s="47"/>
      <c r="C1036" s="46"/>
      <c r="D1036" s="46"/>
      <c r="E1036" s="46"/>
      <c r="F1036" s="282"/>
      <c r="G1036" s="25"/>
      <c r="H1036" s="264"/>
    </row>
    <row r="1037" spans="1:8" s="26" customFormat="1" x14ac:dyDescent="0.2">
      <c r="A1037" s="44" t="s">
        <v>325</v>
      </c>
      <c r="B1037" s="47"/>
      <c r="C1037" s="46"/>
      <c r="D1037" s="46"/>
      <c r="E1037" s="46"/>
      <c r="F1037" s="282"/>
      <c r="G1037" s="25"/>
      <c r="H1037" s="264"/>
    </row>
    <row r="1038" spans="1:8" s="26" customFormat="1" x14ac:dyDescent="0.2">
      <c r="A1038" s="44" t="s">
        <v>348</v>
      </c>
      <c r="B1038" s="47"/>
      <c r="C1038" s="46"/>
      <c r="D1038" s="46"/>
      <c r="E1038" s="46"/>
      <c r="F1038" s="282"/>
      <c r="G1038" s="25"/>
      <c r="H1038" s="264"/>
    </row>
    <row r="1039" spans="1:8" s="26" customFormat="1" x14ac:dyDescent="0.2">
      <c r="A1039" s="44"/>
      <c r="B1039" s="72"/>
      <c r="C1039" s="63"/>
      <c r="D1039" s="63"/>
      <c r="E1039" s="63"/>
      <c r="F1039" s="145"/>
      <c r="G1039" s="25"/>
      <c r="H1039" s="264"/>
    </row>
    <row r="1040" spans="1:8" s="26" customFormat="1" x14ac:dyDescent="0.2">
      <c r="A1040" s="42">
        <v>410000</v>
      </c>
      <c r="B1040" s="43" t="s">
        <v>42</v>
      </c>
      <c r="C1040" s="41">
        <f>C1041+C1046+C1059</f>
        <v>329950000.00000036</v>
      </c>
      <c r="D1040" s="41">
        <f>D1041+D1046+D1059</f>
        <v>343100000</v>
      </c>
      <c r="E1040" s="41">
        <f>E1041+E1046+E1059</f>
        <v>1222000</v>
      </c>
      <c r="F1040" s="283">
        <f t="shared" ref="F1040:F1062" si="369">D1040/C1040*100</f>
        <v>103.98545234126371</v>
      </c>
      <c r="G1040" s="25"/>
      <c r="H1040" s="264"/>
    </row>
    <row r="1041" spans="1:8" s="26" customFormat="1" x14ac:dyDescent="0.2">
      <c r="A1041" s="42">
        <v>411000</v>
      </c>
      <c r="B1041" s="43" t="s">
        <v>43</v>
      </c>
      <c r="C1041" s="41">
        <f t="shared" ref="C1041" si="370">SUM(C1042:C1045)</f>
        <v>301760000.00000036</v>
      </c>
      <c r="D1041" s="41">
        <f t="shared" ref="D1041" si="371">SUM(D1042:D1045)</f>
        <v>315150000</v>
      </c>
      <c r="E1041" s="41">
        <f>SUM(E1042:E1045)</f>
        <v>27000</v>
      </c>
      <c r="F1041" s="283">
        <f t="shared" si="369"/>
        <v>104.43730116648979</v>
      </c>
      <c r="G1041" s="25"/>
      <c r="H1041" s="264"/>
    </row>
    <row r="1042" spans="1:8" s="26" customFormat="1" x14ac:dyDescent="0.2">
      <c r="A1042" s="52">
        <v>411100</v>
      </c>
      <c r="B1042" s="45" t="s">
        <v>44</v>
      </c>
      <c r="C1042" s="54">
        <v>283500000.00000036</v>
      </c>
      <c r="D1042" s="46">
        <v>298000000</v>
      </c>
      <c r="E1042" s="54">
        <v>0</v>
      </c>
      <c r="F1042" s="280">
        <f t="shared" si="369"/>
        <v>105.11463844797164</v>
      </c>
      <c r="G1042" s="25"/>
      <c r="H1042" s="264"/>
    </row>
    <row r="1043" spans="1:8" s="26" customFormat="1" ht="40.5" x14ac:dyDescent="0.2">
      <c r="A1043" s="52">
        <v>411200</v>
      </c>
      <c r="B1043" s="45" t="s">
        <v>45</v>
      </c>
      <c r="C1043" s="54">
        <v>9950000</v>
      </c>
      <c r="D1043" s="46">
        <v>9500000</v>
      </c>
      <c r="E1043" s="46">
        <v>27000</v>
      </c>
      <c r="F1043" s="280">
        <f t="shared" si="369"/>
        <v>95.477386934673376</v>
      </c>
      <c r="G1043" s="25"/>
      <c r="H1043" s="264"/>
    </row>
    <row r="1044" spans="1:8" s="26" customFormat="1" ht="40.5" x14ac:dyDescent="0.2">
      <c r="A1044" s="52">
        <v>411300</v>
      </c>
      <c r="B1044" s="45" t="s">
        <v>46</v>
      </c>
      <c r="C1044" s="54">
        <v>6090000</v>
      </c>
      <c r="D1044" s="46">
        <v>5900000</v>
      </c>
      <c r="E1044" s="54">
        <v>0</v>
      </c>
      <c r="F1044" s="280">
        <f t="shared" si="369"/>
        <v>96.880131362889983</v>
      </c>
      <c r="G1044" s="25"/>
      <c r="H1044" s="264"/>
    </row>
    <row r="1045" spans="1:8" s="26" customFormat="1" x14ac:dyDescent="0.2">
      <c r="A1045" s="52">
        <v>411400</v>
      </c>
      <c r="B1045" s="45" t="s">
        <v>47</v>
      </c>
      <c r="C1045" s="54">
        <v>2220000</v>
      </c>
      <c r="D1045" s="46">
        <v>1750000</v>
      </c>
      <c r="E1045" s="54">
        <v>0</v>
      </c>
      <c r="F1045" s="280">
        <f t="shared" si="369"/>
        <v>78.828828828828833</v>
      </c>
      <c r="G1045" s="25"/>
      <c r="H1045" s="264"/>
    </row>
    <row r="1046" spans="1:8" s="26" customFormat="1" x14ac:dyDescent="0.2">
      <c r="A1046" s="42">
        <v>412000</v>
      </c>
      <c r="B1046" s="47" t="s">
        <v>48</v>
      </c>
      <c r="C1046" s="41">
        <f>SUM(C1047:C1058)</f>
        <v>23419999.999999996</v>
      </c>
      <c r="D1046" s="41">
        <f>SUM(D1047:D1058)</f>
        <v>23150000</v>
      </c>
      <c r="E1046" s="41">
        <f>SUM(E1047:E1058)</f>
        <v>1195000</v>
      </c>
      <c r="F1046" s="283">
        <f t="shared" si="369"/>
        <v>98.84713919726731</v>
      </c>
      <c r="G1046" s="25"/>
      <c r="H1046" s="264"/>
    </row>
    <row r="1047" spans="1:8" s="26" customFormat="1" x14ac:dyDescent="0.2">
      <c r="A1047" s="52">
        <v>412100</v>
      </c>
      <c r="B1047" s="45" t="s">
        <v>49</v>
      </c>
      <c r="C1047" s="54">
        <v>6000</v>
      </c>
      <c r="D1047" s="46">
        <v>6000</v>
      </c>
      <c r="E1047" s="46">
        <v>5000</v>
      </c>
      <c r="F1047" s="280">
        <f t="shared" si="369"/>
        <v>100</v>
      </c>
      <c r="G1047" s="25"/>
      <c r="H1047" s="264"/>
    </row>
    <row r="1048" spans="1:8" s="26" customFormat="1" ht="40.5" x14ac:dyDescent="0.2">
      <c r="A1048" s="52">
        <v>412200</v>
      </c>
      <c r="B1048" s="45" t="s">
        <v>50</v>
      </c>
      <c r="C1048" s="54">
        <v>8230000</v>
      </c>
      <c r="D1048" s="46">
        <v>8350000</v>
      </c>
      <c r="E1048" s="46">
        <f>45000+40000+95000</f>
        <v>180000</v>
      </c>
      <c r="F1048" s="280">
        <f t="shared" si="369"/>
        <v>101.4580801944107</v>
      </c>
      <c r="G1048" s="25"/>
      <c r="H1048" s="264"/>
    </row>
    <row r="1049" spans="1:8" s="26" customFormat="1" x14ac:dyDescent="0.2">
      <c r="A1049" s="52">
        <v>412300</v>
      </c>
      <c r="B1049" s="45" t="s">
        <v>51</v>
      </c>
      <c r="C1049" s="54">
        <v>1400000</v>
      </c>
      <c r="D1049" s="46">
        <v>1300000</v>
      </c>
      <c r="E1049" s="46">
        <v>100000</v>
      </c>
      <c r="F1049" s="280">
        <f t="shared" si="369"/>
        <v>92.857142857142861</v>
      </c>
      <c r="G1049" s="25"/>
      <c r="H1049" s="264"/>
    </row>
    <row r="1050" spans="1:8" s="26" customFormat="1" x14ac:dyDescent="0.2">
      <c r="A1050" s="52">
        <v>412300</v>
      </c>
      <c r="B1050" s="45" t="s">
        <v>52</v>
      </c>
      <c r="C1050" s="54">
        <v>5720000</v>
      </c>
      <c r="D1050" s="46">
        <v>5720000</v>
      </c>
      <c r="E1050" s="54">
        <v>0</v>
      </c>
      <c r="F1050" s="280">
        <f t="shared" si="369"/>
        <v>100</v>
      </c>
      <c r="G1050" s="25"/>
      <c r="H1050" s="264"/>
    </row>
    <row r="1051" spans="1:8" s="26" customFormat="1" x14ac:dyDescent="0.2">
      <c r="A1051" s="52">
        <v>412400</v>
      </c>
      <c r="B1051" s="45" t="s">
        <v>53</v>
      </c>
      <c r="C1051" s="54">
        <v>579999.99999999953</v>
      </c>
      <c r="D1051" s="46">
        <v>670000</v>
      </c>
      <c r="E1051" s="46">
        <v>200000</v>
      </c>
      <c r="F1051" s="280">
        <f t="shared" si="369"/>
        <v>115.51724137931043</v>
      </c>
      <c r="G1051" s="25"/>
      <c r="H1051" s="264"/>
    </row>
    <row r="1052" spans="1:8" s="26" customFormat="1" x14ac:dyDescent="0.2">
      <c r="A1052" s="52">
        <v>412500</v>
      </c>
      <c r="B1052" s="45" t="s">
        <v>55</v>
      </c>
      <c r="C1052" s="54">
        <v>830000.00000000047</v>
      </c>
      <c r="D1052" s="46">
        <v>810000</v>
      </c>
      <c r="E1052" s="46">
        <v>250000</v>
      </c>
      <c r="F1052" s="280">
        <f t="shared" si="369"/>
        <v>97.590361445783074</v>
      </c>
      <c r="G1052" s="25"/>
      <c r="H1052" s="264"/>
    </row>
    <row r="1053" spans="1:8" s="26" customFormat="1" x14ac:dyDescent="0.2">
      <c r="A1053" s="52">
        <v>412600</v>
      </c>
      <c r="B1053" s="45" t="s">
        <v>56</v>
      </c>
      <c r="C1053" s="54">
        <v>350000.00000000012</v>
      </c>
      <c r="D1053" s="46">
        <v>350000</v>
      </c>
      <c r="E1053" s="46">
        <v>80000</v>
      </c>
      <c r="F1053" s="280">
        <f t="shared" si="369"/>
        <v>99.999999999999972</v>
      </c>
      <c r="G1053" s="25"/>
      <c r="H1053" s="264"/>
    </row>
    <row r="1054" spans="1:8" s="26" customFormat="1" x14ac:dyDescent="0.2">
      <c r="A1054" s="52">
        <v>412700</v>
      </c>
      <c r="B1054" s="45" t="s">
        <v>58</v>
      </c>
      <c r="C1054" s="54">
        <v>740000</v>
      </c>
      <c r="D1054" s="46">
        <v>750000</v>
      </c>
      <c r="E1054" s="46">
        <v>80000</v>
      </c>
      <c r="F1054" s="280">
        <f t="shared" si="369"/>
        <v>101.35135135135135</v>
      </c>
      <c r="G1054" s="25"/>
      <c r="H1054" s="264"/>
    </row>
    <row r="1055" spans="1:8" s="26" customFormat="1" x14ac:dyDescent="0.2">
      <c r="A1055" s="52">
        <v>412900</v>
      </c>
      <c r="B1055" s="49" t="s">
        <v>73</v>
      </c>
      <c r="C1055" s="54">
        <v>4744999.9999999963</v>
      </c>
      <c r="D1055" s="46">
        <v>4500000</v>
      </c>
      <c r="E1055" s="54">
        <v>0</v>
      </c>
      <c r="F1055" s="280">
        <f t="shared" si="369"/>
        <v>94.836670179136007</v>
      </c>
      <c r="G1055" s="25"/>
      <c r="H1055" s="264"/>
    </row>
    <row r="1056" spans="1:8" s="26" customFormat="1" x14ac:dyDescent="0.2">
      <c r="A1056" s="52">
        <v>412900</v>
      </c>
      <c r="B1056" s="49" t="s">
        <v>75</v>
      </c>
      <c r="C1056" s="54">
        <v>50000</v>
      </c>
      <c r="D1056" s="46">
        <v>25000</v>
      </c>
      <c r="E1056" s="54">
        <v>0</v>
      </c>
      <c r="F1056" s="280">
        <f t="shared" si="369"/>
        <v>50</v>
      </c>
      <c r="G1056" s="25"/>
      <c r="H1056" s="264"/>
    </row>
    <row r="1057" spans="1:8" s="26" customFormat="1" x14ac:dyDescent="0.2">
      <c r="A1057" s="52">
        <v>412900</v>
      </c>
      <c r="B1057" s="45" t="s">
        <v>76</v>
      </c>
      <c r="C1057" s="54">
        <v>600000</v>
      </c>
      <c r="D1057" s="46">
        <v>620000</v>
      </c>
      <c r="E1057" s="54">
        <v>0</v>
      </c>
      <c r="F1057" s="280">
        <f t="shared" si="369"/>
        <v>103.33333333333334</v>
      </c>
      <c r="G1057" s="25"/>
      <c r="H1057" s="264"/>
    </row>
    <row r="1058" spans="1:8" s="26" customFormat="1" x14ac:dyDescent="0.2">
      <c r="A1058" s="52">
        <v>412900</v>
      </c>
      <c r="B1058" s="45" t="s">
        <v>78</v>
      </c>
      <c r="C1058" s="54">
        <v>169000</v>
      </c>
      <c r="D1058" s="46">
        <v>49000</v>
      </c>
      <c r="E1058" s="46">
        <v>300000</v>
      </c>
      <c r="F1058" s="280">
        <f t="shared" si="369"/>
        <v>28.994082840236686</v>
      </c>
      <c r="G1058" s="25"/>
      <c r="H1058" s="264"/>
    </row>
    <row r="1059" spans="1:8" s="51" customFormat="1" x14ac:dyDescent="0.2">
      <c r="A1059" s="42">
        <v>416000</v>
      </c>
      <c r="B1059" s="47" t="s">
        <v>168</v>
      </c>
      <c r="C1059" s="41">
        <f>SUM(C1060:C1060)</f>
        <v>4770000</v>
      </c>
      <c r="D1059" s="41">
        <f>SUM(D1060:D1060)</f>
        <v>4800000</v>
      </c>
      <c r="E1059" s="41">
        <f>SUM(E1060:E1060)</f>
        <v>0</v>
      </c>
      <c r="F1059" s="283">
        <f t="shared" si="369"/>
        <v>100.62893081761007</v>
      </c>
      <c r="G1059" s="266"/>
      <c r="H1059" s="264"/>
    </row>
    <row r="1060" spans="1:8" s="26" customFormat="1" x14ac:dyDescent="0.2">
      <c r="A1060" s="52">
        <v>416300</v>
      </c>
      <c r="B1060" s="45" t="s">
        <v>192</v>
      </c>
      <c r="C1060" s="54">
        <v>4770000</v>
      </c>
      <c r="D1060" s="46">
        <v>4800000</v>
      </c>
      <c r="E1060" s="54">
        <v>0</v>
      </c>
      <c r="F1060" s="280">
        <f t="shared" si="369"/>
        <v>100.62893081761007</v>
      </c>
      <c r="G1060" s="25"/>
      <c r="H1060" s="264"/>
    </row>
    <row r="1061" spans="1:8" s="26" customFormat="1" x14ac:dyDescent="0.2">
      <c r="A1061" s="42">
        <v>510000</v>
      </c>
      <c r="B1061" s="47" t="s">
        <v>245</v>
      </c>
      <c r="C1061" s="41">
        <f t="shared" ref="C1061" si="372">C1062+C1067</f>
        <v>506000</v>
      </c>
      <c r="D1061" s="41">
        <f t="shared" ref="D1061" si="373">D1062+D1067</f>
        <v>450000</v>
      </c>
      <c r="E1061" s="41">
        <f>E1062+E1067</f>
        <v>530000</v>
      </c>
      <c r="F1061" s="283">
        <f t="shared" si="369"/>
        <v>88.932806324110672</v>
      </c>
      <c r="G1061" s="25"/>
      <c r="H1061" s="264"/>
    </row>
    <row r="1062" spans="1:8" s="26" customFormat="1" x14ac:dyDescent="0.2">
      <c r="A1062" s="42">
        <v>511000</v>
      </c>
      <c r="B1062" s="47" t="s">
        <v>246</v>
      </c>
      <c r="C1062" s="41">
        <f t="shared" ref="C1062" si="374">SUM(C1063:C1066)</f>
        <v>506000</v>
      </c>
      <c r="D1062" s="41">
        <f t="shared" ref="D1062" si="375">SUM(D1063:D1066)</f>
        <v>450000</v>
      </c>
      <c r="E1062" s="41">
        <f>SUM(E1063:E1066)</f>
        <v>520000</v>
      </c>
      <c r="F1062" s="283">
        <f t="shared" si="369"/>
        <v>88.932806324110672</v>
      </c>
      <c r="G1062" s="25"/>
      <c r="H1062" s="264"/>
    </row>
    <row r="1063" spans="1:8" s="26" customFormat="1" x14ac:dyDescent="0.2">
      <c r="A1063" s="52">
        <v>511100</v>
      </c>
      <c r="B1063" s="45" t="s">
        <v>247</v>
      </c>
      <c r="C1063" s="54">
        <v>0</v>
      </c>
      <c r="D1063" s="46">
        <v>100000</v>
      </c>
      <c r="E1063" s="46">
        <v>20000</v>
      </c>
      <c r="F1063" s="280">
        <v>0</v>
      </c>
      <c r="G1063" s="25"/>
      <c r="H1063" s="264"/>
    </row>
    <row r="1064" spans="1:8" s="26" customFormat="1" ht="40.5" x14ac:dyDescent="0.2">
      <c r="A1064" s="52">
        <v>511200</v>
      </c>
      <c r="B1064" s="45" t="s">
        <v>248</v>
      </c>
      <c r="C1064" s="54">
        <v>121000</v>
      </c>
      <c r="D1064" s="46">
        <v>200000</v>
      </c>
      <c r="E1064" s="46">
        <v>150000</v>
      </c>
      <c r="F1064" s="280">
        <f>D1064/C1064*100</f>
        <v>165.28925619834712</v>
      </c>
      <c r="G1064" s="25"/>
      <c r="H1064" s="264"/>
    </row>
    <row r="1065" spans="1:8" s="26" customFormat="1" x14ac:dyDescent="0.2">
      <c r="A1065" s="52">
        <v>511300</v>
      </c>
      <c r="B1065" s="45" t="s">
        <v>249</v>
      </c>
      <c r="C1065" s="54">
        <v>385000</v>
      </c>
      <c r="D1065" s="46">
        <v>150000</v>
      </c>
      <c r="E1065" s="46">
        <v>300000</v>
      </c>
      <c r="F1065" s="280">
        <f>D1065/C1065*100</f>
        <v>38.961038961038966</v>
      </c>
      <c r="G1065" s="25"/>
      <c r="H1065" s="264"/>
    </row>
    <row r="1066" spans="1:8" s="26" customFormat="1" x14ac:dyDescent="0.2">
      <c r="A1066" s="52">
        <v>511400</v>
      </c>
      <c r="B1066" s="45" t="s">
        <v>250</v>
      </c>
      <c r="C1066" s="54">
        <v>0</v>
      </c>
      <c r="D1066" s="46">
        <v>0</v>
      </c>
      <c r="E1066" s="46">
        <v>50000</v>
      </c>
      <c r="F1066" s="280">
        <v>0</v>
      </c>
      <c r="G1066" s="25"/>
      <c r="H1066" s="264"/>
    </row>
    <row r="1067" spans="1:8" s="51" customFormat="1" x14ac:dyDescent="0.2">
      <c r="A1067" s="42">
        <v>516000</v>
      </c>
      <c r="B1067" s="47" t="s">
        <v>257</v>
      </c>
      <c r="C1067" s="41">
        <f t="shared" ref="C1067" si="376">C1068</f>
        <v>0</v>
      </c>
      <c r="D1067" s="41">
        <f t="shared" ref="D1067" si="377">D1068</f>
        <v>0</v>
      </c>
      <c r="E1067" s="41">
        <f>E1068</f>
        <v>10000</v>
      </c>
      <c r="F1067" s="283">
        <v>0</v>
      </c>
      <c r="G1067" s="266"/>
      <c r="H1067" s="264"/>
    </row>
    <row r="1068" spans="1:8" s="26" customFormat="1" x14ac:dyDescent="0.2">
      <c r="A1068" s="52">
        <v>516100</v>
      </c>
      <c r="B1068" s="45" t="s">
        <v>257</v>
      </c>
      <c r="C1068" s="54">
        <v>0</v>
      </c>
      <c r="D1068" s="46">
        <v>0</v>
      </c>
      <c r="E1068" s="46">
        <v>10000</v>
      </c>
      <c r="F1068" s="280">
        <v>0</v>
      </c>
      <c r="G1068" s="25"/>
      <c r="H1068" s="264"/>
    </row>
    <row r="1069" spans="1:8" s="51" customFormat="1" x14ac:dyDescent="0.2">
      <c r="A1069" s="42">
        <v>630000</v>
      </c>
      <c r="B1069" s="47" t="s">
        <v>277</v>
      </c>
      <c r="C1069" s="41">
        <f t="shared" ref="C1069" si="378">C1070+C1072</f>
        <v>9350000</v>
      </c>
      <c r="D1069" s="41">
        <f t="shared" ref="D1069" si="379">D1070+D1072</f>
        <v>9400000</v>
      </c>
      <c r="E1069" s="41">
        <f>E1070+E1072</f>
        <v>0</v>
      </c>
      <c r="F1069" s="283">
        <f t="shared" ref="F1069:F1074" si="380">D1069/C1069*100</f>
        <v>100.53475935828877</v>
      </c>
      <c r="G1069" s="266"/>
      <c r="H1069" s="264"/>
    </row>
    <row r="1070" spans="1:8" s="51" customFormat="1" x14ac:dyDescent="0.2">
      <c r="A1070" s="42">
        <v>631000</v>
      </c>
      <c r="B1070" s="47" t="s">
        <v>278</v>
      </c>
      <c r="C1070" s="41">
        <f t="shared" ref="C1070" si="381">C1071</f>
        <v>100000</v>
      </c>
      <c r="D1070" s="41">
        <f t="shared" ref="D1070" si="382">D1071</f>
        <v>100000</v>
      </c>
      <c r="E1070" s="41">
        <f t="shared" ref="E1070" si="383">E1071</f>
        <v>0</v>
      </c>
      <c r="F1070" s="283">
        <f t="shared" si="380"/>
        <v>100</v>
      </c>
      <c r="G1070" s="266"/>
      <c r="H1070" s="264"/>
    </row>
    <row r="1071" spans="1:8" s="26" customFormat="1" x14ac:dyDescent="0.2">
      <c r="A1071" s="52">
        <v>631900</v>
      </c>
      <c r="B1071" s="45" t="s">
        <v>281</v>
      </c>
      <c r="C1071" s="54">
        <v>100000</v>
      </c>
      <c r="D1071" s="46">
        <v>100000</v>
      </c>
      <c r="E1071" s="54">
        <v>0</v>
      </c>
      <c r="F1071" s="280">
        <f t="shared" si="380"/>
        <v>100</v>
      </c>
      <c r="G1071" s="25"/>
      <c r="H1071" s="264"/>
    </row>
    <row r="1072" spans="1:8" s="51" customFormat="1" x14ac:dyDescent="0.2">
      <c r="A1072" s="42">
        <v>638000</v>
      </c>
      <c r="B1072" s="47" t="s">
        <v>284</v>
      </c>
      <c r="C1072" s="41">
        <f t="shared" ref="C1072" si="384">C1073</f>
        <v>9250000</v>
      </c>
      <c r="D1072" s="41">
        <f t="shared" ref="D1072" si="385">D1073</f>
        <v>9300000</v>
      </c>
      <c r="E1072" s="41">
        <f t="shared" ref="E1072" si="386">E1073</f>
        <v>0</v>
      </c>
      <c r="F1072" s="283">
        <f t="shared" si="380"/>
        <v>100.54054054054053</v>
      </c>
      <c r="G1072" s="266"/>
      <c r="H1072" s="264"/>
    </row>
    <row r="1073" spans="1:8" s="26" customFormat="1" x14ac:dyDescent="0.2">
      <c r="A1073" s="52">
        <v>638100</v>
      </c>
      <c r="B1073" s="45" t="s">
        <v>285</v>
      </c>
      <c r="C1073" s="54">
        <v>9250000</v>
      </c>
      <c r="D1073" s="46">
        <v>9300000</v>
      </c>
      <c r="E1073" s="54">
        <v>0</v>
      </c>
      <c r="F1073" s="280">
        <f t="shared" si="380"/>
        <v>100.54054054054053</v>
      </c>
      <c r="G1073" s="25"/>
      <c r="H1073" s="264"/>
    </row>
    <row r="1074" spans="1:8" s="26" customFormat="1" x14ac:dyDescent="0.2">
      <c r="A1074" s="33"/>
      <c r="B1074" s="76" t="s">
        <v>294</v>
      </c>
      <c r="C1074" s="80">
        <f>C1040+C1061+C1069+0</f>
        <v>339806000.00000036</v>
      </c>
      <c r="D1074" s="80">
        <f>D1040+D1061+D1069+0</f>
        <v>352950000</v>
      </c>
      <c r="E1074" s="80">
        <f>E1040+E1061+E1069+0</f>
        <v>1752000</v>
      </c>
      <c r="F1074" s="30">
        <f t="shared" si="380"/>
        <v>103.86808943926818</v>
      </c>
      <c r="G1074" s="25"/>
      <c r="H1074" s="264"/>
    </row>
    <row r="1075" spans="1:8" s="26" customFormat="1" x14ac:dyDescent="0.2">
      <c r="A1075" s="36"/>
      <c r="B1075" s="40"/>
      <c r="C1075" s="63"/>
      <c r="D1075" s="63"/>
      <c r="E1075" s="63"/>
      <c r="F1075" s="145"/>
      <c r="G1075" s="25"/>
      <c r="H1075" s="264"/>
    </row>
    <row r="1076" spans="1:8" s="26" customFormat="1" x14ac:dyDescent="0.2">
      <c r="A1076" s="39"/>
      <c r="B1076" s="40"/>
      <c r="C1076" s="46"/>
      <c r="D1076" s="46"/>
      <c r="E1076" s="46"/>
      <c r="F1076" s="282"/>
      <c r="G1076" s="25"/>
      <c r="H1076" s="264"/>
    </row>
    <row r="1077" spans="1:8" s="26" customFormat="1" x14ac:dyDescent="0.2">
      <c r="A1077" s="44" t="s">
        <v>349</v>
      </c>
      <c r="B1077" s="47"/>
      <c r="C1077" s="46"/>
      <c r="D1077" s="46"/>
      <c r="E1077" s="46"/>
      <c r="F1077" s="282"/>
      <c r="G1077" s="25"/>
      <c r="H1077" s="264"/>
    </row>
    <row r="1078" spans="1:8" s="26" customFormat="1" x14ac:dyDescent="0.2">
      <c r="A1078" s="44" t="s">
        <v>345</v>
      </c>
      <c r="B1078" s="47"/>
      <c r="C1078" s="46"/>
      <c r="D1078" s="46"/>
      <c r="E1078" s="46"/>
      <c r="F1078" s="282"/>
      <c r="G1078" s="25"/>
      <c r="H1078" s="264"/>
    </row>
    <row r="1079" spans="1:8" s="26" customFormat="1" x14ac:dyDescent="0.2">
      <c r="A1079" s="44" t="s">
        <v>350</v>
      </c>
      <c r="B1079" s="47"/>
      <c r="C1079" s="46"/>
      <c r="D1079" s="46"/>
      <c r="E1079" s="46"/>
      <c r="F1079" s="282"/>
      <c r="G1079" s="25"/>
      <c r="H1079" s="264"/>
    </row>
    <row r="1080" spans="1:8" s="26" customFormat="1" x14ac:dyDescent="0.2">
      <c r="A1080" s="44" t="s">
        <v>351</v>
      </c>
      <c r="B1080" s="47"/>
      <c r="C1080" s="46"/>
      <c r="D1080" s="46"/>
      <c r="E1080" s="46"/>
      <c r="F1080" s="282"/>
      <c r="G1080" s="25"/>
      <c r="H1080" s="264"/>
    </row>
    <row r="1081" spans="1:8" s="26" customFormat="1" x14ac:dyDescent="0.2">
      <c r="A1081" s="44"/>
      <c r="B1081" s="72"/>
      <c r="C1081" s="63"/>
      <c r="D1081" s="63"/>
      <c r="E1081" s="63"/>
      <c r="F1081" s="145"/>
      <c r="G1081" s="25"/>
      <c r="H1081" s="264"/>
    </row>
    <row r="1082" spans="1:8" s="26" customFormat="1" x14ac:dyDescent="0.2">
      <c r="A1082" s="42">
        <v>410000</v>
      </c>
      <c r="B1082" s="43" t="s">
        <v>42</v>
      </c>
      <c r="C1082" s="41">
        <f t="shared" ref="C1082" si="387">C1083+C1088</f>
        <v>119759999.99999997</v>
      </c>
      <c r="D1082" s="41">
        <f t="shared" ref="D1082" si="388">D1083+D1088</f>
        <v>123640000</v>
      </c>
      <c r="E1082" s="41">
        <f>E1083+E1088</f>
        <v>0</v>
      </c>
      <c r="F1082" s="283">
        <f t="shared" ref="F1082:F1092" si="389">D1082/C1082*100</f>
        <v>103.23981295925186</v>
      </c>
      <c r="G1082" s="25"/>
      <c r="H1082" s="264"/>
    </row>
    <row r="1083" spans="1:8" s="26" customFormat="1" x14ac:dyDescent="0.2">
      <c r="A1083" s="42">
        <v>411000</v>
      </c>
      <c r="B1083" s="43" t="s">
        <v>43</v>
      </c>
      <c r="C1083" s="41">
        <f t="shared" ref="C1083" si="390">SUM(C1084:C1087)</f>
        <v>118419999.99999997</v>
      </c>
      <c r="D1083" s="41">
        <f t="shared" ref="D1083" si="391">SUM(D1084:D1087)</f>
        <v>122300000</v>
      </c>
      <c r="E1083" s="41">
        <f>SUM(E1084:E1087)</f>
        <v>0</v>
      </c>
      <c r="F1083" s="283">
        <f t="shared" si="389"/>
        <v>103.27647356865397</v>
      </c>
      <c r="G1083" s="25"/>
      <c r="H1083" s="264"/>
    </row>
    <row r="1084" spans="1:8" s="26" customFormat="1" x14ac:dyDescent="0.2">
      <c r="A1084" s="52">
        <v>411100</v>
      </c>
      <c r="B1084" s="45" t="s">
        <v>44</v>
      </c>
      <c r="C1084" s="54">
        <v>114499999.99999997</v>
      </c>
      <c r="D1084" s="46">
        <v>118600000</v>
      </c>
      <c r="E1084" s="54">
        <v>0</v>
      </c>
      <c r="F1084" s="280">
        <f t="shared" si="389"/>
        <v>103.58078602620091</v>
      </c>
      <c r="G1084" s="25"/>
      <c r="H1084" s="264"/>
    </row>
    <row r="1085" spans="1:8" s="26" customFormat="1" ht="40.5" x14ac:dyDescent="0.2">
      <c r="A1085" s="52">
        <v>411200</v>
      </c>
      <c r="B1085" s="45" t="s">
        <v>45</v>
      </c>
      <c r="C1085" s="54">
        <v>800000</v>
      </c>
      <c r="D1085" s="46">
        <v>800000</v>
      </c>
      <c r="E1085" s="54">
        <v>0</v>
      </c>
      <c r="F1085" s="280">
        <f t="shared" si="389"/>
        <v>100</v>
      </c>
      <c r="G1085" s="25"/>
      <c r="H1085" s="264"/>
    </row>
    <row r="1086" spans="1:8" s="26" customFormat="1" ht="40.5" x14ac:dyDescent="0.2">
      <c r="A1086" s="52">
        <v>411300</v>
      </c>
      <c r="B1086" s="45" t="s">
        <v>46</v>
      </c>
      <c r="C1086" s="54">
        <v>2149999.9999999967</v>
      </c>
      <c r="D1086" s="46">
        <v>2149999.9999999967</v>
      </c>
      <c r="E1086" s="54">
        <v>0</v>
      </c>
      <c r="F1086" s="280">
        <f t="shared" si="389"/>
        <v>100</v>
      </c>
      <c r="G1086" s="25"/>
      <c r="H1086" s="264"/>
    </row>
    <row r="1087" spans="1:8" s="26" customFormat="1" x14ac:dyDescent="0.2">
      <c r="A1087" s="52">
        <v>411400</v>
      </c>
      <c r="B1087" s="45" t="s">
        <v>47</v>
      </c>
      <c r="C1087" s="54">
        <v>970000</v>
      </c>
      <c r="D1087" s="46">
        <v>750000</v>
      </c>
      <c r="E1087" s="54">
        <v>0</v>
      </c>
      <c r="F1087" s="280">
        <f t="shared" si="389"/>
        <v>77.319587628865989</v>
      </c>
      <c r="G1087" s="25"/>
      <c r="H1087" s="264"/>
    </row>
    <row r="1088" spans="1:8" s="26" customFormat="1" x14ac:dyDescent="0.2">
      <c r="A1088" s="42">
        <v>412000</v>
      </c>
      <c r="B1088" s="47" t="s">
        <v>48</v>
      </c>
      <c r="C1088" s="41">
        <f t="shared" ref="C1088" si="392">SUM(C1089:C1090)</f>
        <v>1340000</v>
      </c>
      <c r="D1088" s="41">
        <f t="shared" ref="D1088" si="393">SUM(D1089:D1090)</f>
        <v>1340000</v>
      </c>
      <c r="E1088" s="41">
        <f>SUM(E1089:E1090)</f>
        <v>0</v>
      </c>
      <c r="F1088" s="283">
        <f t="shared" si="389"/>
        <v>100</v>
      </c>
      <c r="G1088" s="25"/>
      <c r="H1088" s="264"/>
    </row>
    <row r="1089" spans="1:8" s="26" customFormat="1" x14ac:dyDescent="0.2">
      <c r="A1089" s="52">
        <v>412900</v>
      </c>
      <c r="B1089" s="49" t="s">
        <v>73</v>
      </c>
      <c r="C1089" s="54">
        <v>1100000</v>
      </c>
      <c r="D1089" s="46">
        <v>1100000</v>
      </c>
      <c r="E1089" s="54">
        <v>0</v>
      </c>
      <c r="F1089" s="280">
        <f t="shared" si="389"/>
        <v>100</v>
      </c>
      <c r="G1089" s="25"/>
      <c r="H1089" s="264"/>
    </row>
    <row r="1090" spans="1:8" s="26" customFormat="1" x14ac:dyDescent="0.2">
      <c r="A1090" s="52">
        <v>412900</v>
      </c>
      <c r="B1090" s="45" t="s">
        <v>76</v>
      </c>
      <c r="C1090" s="54">
        <v>239999.99999999994</v>
      </c>
      <c r="D1090" s="46">
        <v>239999.99999999994</v>
      </c>
      <c r="E1090" s="54">
        <v>0</v>
      </c>
      <c r="F1090" s="280">
        <f t="shared" si="389"/>
        <v>100</v>
      </c>
      <c r="G1090" s="25"/>
      <c r="H1090" s="264"/>
    </row>
    <row r="1091" spans="1:8" s="51" customFormat="1" x14ac:dyDescent="0.2">
      <c r="A1091" s="42">
        <v>510000</v>
      </c>
      <c r="B1091" s="47" t="s">
        <v>245</v>
      </c>
      <c r="C1091" s="41">
        <f t="shared" ref="C1091" si="394">C1092</f>
        <v>59000</v>
      </c>
      <c r="D1091" s="41">
        <f t="shared" ref="D1091" si="395">D1092</f>
        <v>100000</v>
      </c>
      <c r="E1091" s="41">
        <f t="shared" ref="E1091" si="396">E1092</f>
        <v>0</v>
      </c>
      <c r="F1091" s="283">
        <f t="shared" si="389"/>
        <v>169.4915254237288</v>
      </c>
      <c r="G1091" s="266"/>
      <c r="H1091" s="264"/>
    </row>
    <row r="1092" spans="1:8" s="51" customFormat="1" x14ac:dyDescent="0.2">
      <c r="A1092" s="42">
        <v>511000</v>
      </c>
      <c r="B1092" s="47" t="s">
        <v>246</v>
      </c>
      <c r="C1092" s="41">
        <f t="shared" ref="C1092" si="397">SUM(C1093:C1094)</f>
        <v>59000</v>
      </c>
      <c r="D1092" s="41">
        <f t="shared" ref="D1092" si="398">SUM(D1093:D1094)</f>
        <v>100000</v>
      </c>
      <c r="E1092" s="41">
        <f>SUM(E1093:E1094)</f>
        <v>0</v>
      </c>
      <c r="F1092" s="283">
        <f t="shared" si="389"/>
        <v>169.4915254237288</v>
      </c>
      <c r="G1092" s="266"/>
      <c r="H1092" s="264"/>
    </row>
    <row r="1093" spans="1:8" s="26" customFormat="1" ht="40.5" x14ac:dyDescent="0.2">
      <c r="A1093" s="52">
        <v>511200</v>
      </c>
      <c r="B1093" s="45" t="s">
        <v>248</v>
      </c>
      <c r="C1093" s="54">
        <v>30000</v>
      </c>
      <c r="D1093" s="46">
        <v>100000</v>
      </c>
      <c r="E1093" s="54">
        <v>0</v>
      </c>
      <c r="F1093" s="280"/>
      <c r="G1093" s="25"/>
      <c r="H1093" s="264"/>
    </row>
    <row r="1094" spans="1:8" s="26" customFormat="1" x14ac:dyDescent="0.2">
      <c r="A1094" s="52">
        <v>511300</v>
      </c>
      <c r="B1094" s="45" t="s">
        <v>249</v>
      </c>
      <c r="C1094" s="54">
        <v>29000</v>
      </c>
      <c r="D1094" s="46">
        <v>0</v>
      </c>
      <c r="E1094" s="54">
        <v>0</v>
      </c>
      <c r="F1094" s="280">
        <f>D1094/C1094*100</f>
        <v>0</v>
      </c>
      <c r="G1094" s="25"/>
      <c r="H1094" s="264"/>
    </row>
    <row r="1095" spans="1:8" s="51" customFormat="1" x14ac:dyDescent="0.2">
      <c r="A1095" s="42">
        <v>630000</v>
      </c>
      <c r="B1095" s="47" t="s">
        <v>277</v>
      </c>
      <c r="C1095" s="41">
        <f>0+C1096</f>
        <v>3350000</v>
      </c>
      <c r="D1095" s="41">
        <f>0+D1096</f>
        <v>3400000</v>
      </c>
      <c r="E1095" s="41">
        <f>0+E1096</f>
        <v>0</v>
      </c>
      <c r="F1095" s="283">
        <f>D1095/C1095*100</f>
        <v>101.49253731343283</v>
      </c>
      <c r="G1095" s="266"/>
      <c r="H1095" s="264"/>
    </row>
    <row r="1096" spans="1:8" s="51" customFormat="1" x14ac:dyDescent="0.2">
      <c r="A1096" s="42">
        <v>638000</v>
      </c>
      <c r="B1096" s="47" t="s">
        <v>284</v>
      </c>
      <c r="C1096" s="41">
        <f t="shared" ref="C1096" si="399">C1097</f>
        <v>3350000</v>
      </c>
      <c r="D1096" s="41">
        <f t="shared" ref="D1096" si="400">D1097</f>
        <v>3400000</v>
      </c>
      <c r="E1096" s="41">
        <f t="shared" ref="E1096" si="401">E1097</f>
        <v>0</v>
      </c>
      <c r="F1096" s="283">
        <f>D1096/C1096*100</f>
        <v>101.49253731343283</v>
      </c>
      <c r="G1096" s="266"/>
      <c r="H1096" s="264"/>
    </row>
    <row r="1097" spans="1:8" s="26" customFormat="1" x14ac:dyDescent="0.2">
      <c r="A1097" s="52">
        <v>638100</v>
      </c>
      <c r="B1097" s="45" t="s">
        <v>285</v>
      </c>
      <c r="C1097" s="54">
        <v>3350000</v>
      </c>
      <c r="D1097" s="46">
        <v>3400000</v>
      </c>
      <c r="E1097" s="54">
        <v>0</v>
      </c>
      <c r="F1097" s="280">
        <f>D1097/C1097*100</f>
        <v>101.49253731343283</v>
      </c>
      <c r="G1097" s="25"/>
      <c r="H1097" s="264"/>
    </row>
    <row r="1098" spans="1:8" s="26" customFormat="1" x14ac:dyDescent="0.2">
      <c r="A1098" s="82"/>
      <c r="B1098" s="76" t="s">
        <v>294</v>
      </c>
      <c r="C1098" s="80">
        <f>C1082+C1091+C1095+0</f>
        <v>123168999.99999997</v>
      </c>
      <c r="D1098" s="80">
        <f>D1082+D1091+D1095+0</f>
        <v>127140000</v>
      </c>
      <c r="E1098" s="80">
        <f>E1082+E1091+E1095+0</f>
        <v>0</v>
      </c>
      <c r="F1098" s="30">
        <f>D1098/C1098*100</f>
        <v>103.22402552590346</v>
      </c>
      <c r="G1098" s="25"/>
      <c r="H1098" s="264"/>
    </row>
    <row r="1099" spans="1:8" s="26" customFormat="1" x14ac:dyDescent="0.2">
      <c r="A1099" s="62"/>
      <c r="B1099" s="40"/>
      <c r="C1099" s="63"/>
      <c r="D1099" s="63"/>
      <c r="E1099" s="63"/>
      <c r="F1099" s="145"/>
      <c r="G1099" s="25"/>
      <c r="H1099" s="264"/>
    </row>
    <row r="1100" spans="1:8" s="26" customFormat="1" x14ac:dyDescent="0.2">
      <c r="A1100" s="39"/>
      <c r="B1100" s="40"/>
      <c r="C1100" s="46"/>
      <c r="D1100" s="46"/>
      <c r="E1100" s="46"/>
      <c r="F1100" s="282"/>
      <c r="G1100" s="25"/>
      <c r="H1100" s="264"/>
    </row>
    <row r="1101" spans="1:8" s="26" customFormat="1" x14ac:dyDescent="0.2">
      <c r="A1101" s="44" t="s">
        <v>352</v>
      </c>
      <c r="B1101" s="47"/>
      <c r="C1101" s="46"/>
      <c r="D1101" s="46"/>
      <c r="E1101" s="46"/>
      <c r="F1101" s="282"/>
      <c r="G1101" s="25"/>
      <c r="H1101" s="264"/>
    </row>
    <row r="1102" spans="1:8" s="26" customFormat="1" x14ac:dyDescent="0.2">
      <c r="A1102" s="44" t="s">
        <v>345</v>
      </c>
      <c r="B1102" s="47"/>
      <c r="C1102" s="46"/>
      <c r="D1102" s="46"/>
      <c r="E1102" s="46"/>
      <c r="F1102" s="282"/>
      <c r="G1102" s="25"/>
      <c r="H1102" s="264"/>
    </row>
    <row r="1103" spans="1:8" s="26" customFormat="1" x14ac:dyDescent="0.2">
      <c r="A1103" s="44" t="s">
        <v>329</v>
      </c>
      <c r="B1103" s="47"/>
      <c r="C1103" s="46"/>
      <c r="D1103" s="46"/>
      <c r="E1103" s="46"/>
      <c r="F1103" s="282"/>
      <c r="G1103" s="25"/>
      <c r="H1103" s="264"/>
    </row>
    <row r="1104" spans="1:8" s="26" customFormat="1" x14ac:dyDescent="0.2">
      <c r="A1104" s="44" t="s">
        <v>293</v>
      </c>
      <c r="B1104" s="47"/>
      <c r="C1104" s="46"/>
      <c r="D1104" s="46"/>
      <c r="E1104" s="46"/>
      <c r="F1104" s="282"/>
      <c r="G1104" s="25"/>
      <c r="H1104" s="264"/>
    </row>
    <row r="1105" spans="1:8" s="26" customFormat="1" x14ac:dyDescent="0.2">
      <c r="A1105" s="44"/>
      <c r="B1105" s="72"/>
      <c r="C1105" s="63"/>
      <c r="D1105" s="63"/>
      <c r="E1105" s="63"/>
      <c r="F1105" s="145"/>
      <c r="G1105" s="25"/>
      <c r="H1105" s="264"/>
    </row>
    <row r="1106" spans="1:8" s="26" customFormat="1" x14ac:dyDescent="0.2">
      <c r="A1106" s="42">
        <v>410000</v>
      </c>
      <c r="B1106" s="43" t="s">
        <v>42</v>
      </c>
      <c r="C1106" s="41">
        <f t="shared" ref="C1106" si="402">C1107+C1112+C1126</f>
        <v>2319300.0000000037</v>
      </c>
      <c r="D1106" s="41">
        <f t="shared" ref="D1106" si="403">D1107+D1112+D1126</f>
        <v>2317200</v>
      </c>
      <c r="E1106" s="41">
        <f>E1107+E1112+E1126</f>
        <v>0</v>
      </c>
      <c r="F1106" s="283">
        <f t="shared" ref="F1106:F1137" si="404">D1106/C1106*100</f>
        <v>99.909455439140956</v>
      </c>
      <c r="G1106" s="25"/>
      <c r="H1106" s="264"/>
    </row>
    <row r="1107" spans="1:8" s="26" customFormat="1" x14ac:dyDescent="0.2">
      <c r="A1107" s="42">
        <v>411000</v>
      </c>
      <c r="B1107" s="43" t="s">
        <v>43</v>
      </c>
      <c r="C1107" s="41">
        <f t="shared" ref="C1107" si="405">SUM(C1108:C1111)</f>
        <v>1830000.0000000035</v>
      </c>
      <c r="D1107" s="41">
        <f t="shared" ref="D1107" si="406">SUM(D1108:D1111)</f>
        <v>1831000</v>
      </c>
      <c r="E1107" s="41">
        <f>SUM(E1108:E1111)</f>
        <v>0</v>
      </c>
      <c r="F1107" s="283">
        <f t="shared" si="404"/>
        <v>100.05464480874298</v>
      </c>
      <c r="G1107" s="25"/>
      <c r="H1107" s="264"/>
    </row>
    <row r="1108" spans="1:8" s="26" customFormat="1" x14ac:dyDescent="0.2">
      <c r="A1108" s="52">
        <v>411100</v>
      </c>
      <c r="B1108" s="45" t="s">
        <v>44</v>
      </c>
      <c r="C1108" s="54">
        <v>1700000.0000000035</v>
      </c>
      <c r="D1108" s="46">
        <v>1720000</v>
      </c>
      <c r="E1108" s="54">
        <v>0</v>
      </c>
      <c r="F1108" s="280">
        <f t="shared" si="404"/>
        <v>101.17647058823509</v>
      </c>
      <c r="G1108" s="25"/>
      <c r="H1108" s="264"/>
    </row>
    <row r="1109" spans="1:8" s="26" customFormat="1" ht="40.5" x14ac:dyDescent="0.2">
      <c r="A1109" s="52">
        <v>411200</v>
      </c>
      <c r="B1109" s="45" t="s">
        <v>45</v>
      </c>
      <c r="C1109" s="54">
        <v>55000</v>
      </c>
      <c r="D1109" s="46">
        <v>48000</v>
      </c>
      <c r="E1109" s="54">
        <v>0</v>
      </c>
      <c r="F1109" s="280">
        <f t="shared" si="404"/>
        <v>87.272727272727266</v>
      </c>
      <c r="G1109" s="25"/>
      <c r="H1109" s="264"/>
    </row>
    <row r="1110" spans="1:8" s="26" customFormat="1" ht="40.5" x14ac:dyDescent="0.2">
      <c r="A1110" s="52">
        <v>411300</v>
      </c>
      <c r="B1110" s="45" t="s">
        <v>46</v>
      </c>
      <c r="C1110" s="54">
        <v>55000</v>
      </c>
      <c r="D1110" s="46">
        <v>50000</v>
      </c>
      <c r="E1110" s="54">
        <v>0</v>
      </c>
      <c r="F1110" s="280">
        <f t="shared" si="404"/>
        <v>90.909090909090907</v>
      </c>
      <c r="G1110" s="25"/>
      <c r="H1110" s="264"/>
    </row>
    <row r="1111" spans="1:8" s="26" customFormat="1" x14ac:dyDescent="0.2">
      <c r="A1111" s="52">
        <v>411400</v>
      </c>
      <c r="B1111" s="45" t="s">
        <v>47</v>
      </c>
      <c r="C1111" s="54">
        <v>20000</v>
      </c>
      <c r="D1111" s="46">
        <v>13000</v>
      </c>
      <c r="E1111" s="54">
        <v>0</v>
      </c>
      <c r="F1111" s="280">
        <f t="shared" si="404"/>
        <v>65</v>
      </c>
      <c r="G1111" s="25"/>
      <c r="H1111" s="264"/>
    </row>
    <row r="1112" spans="1:8" s="26" customFormat="1" x14ac:dyDescent="0.2">
      <c r="A1112" s="42">
        <v>412000</v>
      </c>
      <c r="B1112" s="47" t="s">
        <v>48</v>
      </c>
      <c r="C1112" s="41">
        <f t="shared" ref="C1112" si="407">SUM(C1113:C1125)</f>
        <v>486300</v>
      </c>
      <c r="D1112" s="41">
        <f t="shared" ref="D1112" si="408">SUM(D1113:D1125)</f>
        <v>483200</v>
      </c>
      <c r="E1112" s="41">
        <f>SUM(E1113:E1125)</f>
        <v>0</v>
      </c>
      <c r="F1112" s="283">
        <f t="shared" si="404"/>
        <v>99.36253341558708</v>
      </c>
      <c r="G1112" s="25"/>
      <c r="H1112" s="264"/>
    </row>
    <row r="1113" spans="1:8" s="26" customFormat="1" x14ac:dyDescent="0.2">
      <c r="A1113" s="52">
        <v>412100</v>
      </c>
      <c r="B1113" s="45" t="s">
        <v>49</v>
      </c>
      <c r="C1113" s="54">
        <v>3500</v>
      </c>
      <c r="D1113" s="46">
        <v>3500</v>
      </c>
      <c r="E1113" s="54">
        <v>0</v>
      </c>
      <c r="F1113" s="280">
        <f t="shared" si="404"/>
        <v>100</v>
      </c>
      <c r="G1113" s="25"/>
      <c r="H1113" s="264"/>
    </row>
    <row r="1114" spans="1:8" s="26" customFormat="1" ht="40.5" x14ac:dyDescent="0.2">
      <c r="A1114" s="52">
        <v>412200</v>
      </c>
      <c r="B1114" s="45" t="s">
        <v>50</v>
      </c>
      <c r="C1114" s="54">
        <v>77000</v>
      </c>
      <c r="D1114" s="46">
        <v>78000</v>
      </c>
      <c r="E1114" s="54">
        <v>0</v>
      </c>
      <c r="F1114" s="280">
        <f t="shared" si="404"/>
        <v>101.29870129870129</v>
      </c>
      <c r="G1114" s="25"/>
      <c r="H1114" s="264"/>
    </row>
    <row r="1115" spans="1:8" s="26" customFormat="1" x14ac:dyDescent="0.2">
      <c r="A1115" s="52">
        <v>412300</v>
      </c>
      <c r="B1115" s="45" t="s">
        <v>51</v>
      </c>
      <c r="C1115" s="54">
        <v>12500</v>
      </c>
      <c r="D1115" s="46">
        <v>12300</v>
      </c>
      <c r="E1115" s="54">
        <v>0</v>
      </c>
      <c r="F1115" s="280">
        <f t="shared" si="404"/>
        <v>98.4</v>
      </c>
      <c r="G1115" s="25"/>
      <c r="H1115" s="264"/>
    </row>
    <row r="1116" spans="1:8" s="26" customFormat="1" x14ac:dyDescent="0.2">
      <c r="A1116" s="52">
        <v>412400</v>
      </c>
      <c r="B1116" s="45" t="s">
        <v>53</v>
      </c>
      <c r="C1116" s="54">
        <v>2000</v>
      </c>
      <c r="D1116" s="46">
        <v>2000</v>
      </c>
      <c r="E1116" s="54">
        <v>0</v>
      </c>
      <c r="F1116" s="280">
        <f t="shared" si="404"/>
        <v>100</v>
      </c>
      <c r="G1116" s="25"/>
      <c r="H1116" s="264"/>
    </row>
    <row r="1117" spans="1:8" s="26" customFormat="1" x14ac:dyDescent="0.2">
      <c r="A1117" s="52">
        <v>412400</v>
      </c>
      <c r="B1117" s="45" t="s">
        <v>54</v>
      </c>
      <c r="C1117" s="54">
        <v>3000</v>
      </c>
      <c r="D1117" s="46">
        <v>3000</v>
      </c>
      <c r="E1117" s="54">
        <v>0</v>
      </c>
      <c r="F1117" s="280">
        <f t="shared" si="404"/>
        <v>100</v>
      </c>
      <c r="G1117" s="25"/>
      <c r="H1117" s="264"/>
    </row>
    <row r="1118" spans="1:8" s="26" customFormat="1" x14ac:dyDescent="0.2">
      <c r="A1118" s="52">
        <v>412500</v>
      </c>
      <c r="B1118" s="45" t="s">
        <v>55</v>
      </c>
      <c r="C1118" s="54">
        <v>12000</v>
      </c>
      <c r="D1118" s="46">
        <v>11000</v>
      </c>
      <c r="E1118" s="54">
        <v>0</v>
      </c>
      <c r="F1118" s="280">
        <f t="shared" si="404"/>
        <v>91.666666666666657</v>
      </c>
      <c r="G1118" s="25"/>
      <c r="H1118" s="264"/>
    </row>
    <row r="1119" spans="1:8" s="26" customFormat="1" x14ac:dyDescent="0.2">
      <c r="A1119" s="52">
        <v>412600</v>
      </c>
      <c r="B1119" s="45" t="s">
        <v>56</v>
      </c>
      <c r="C1119" s="54">
        <v>60000</v>
      </c>
      <c r="D1119" s="46">
        <v>60000</v>
      </c>
      <c r="E1119" s="54">
        <v>0</v>
      </c>
      <c r="F1119" s="280">
        <f t="shared" si="404"/>
        <v>100</v>
      </c>
      <c r="G1119" s="25"/>
      <c r="H1119" s="264"/>
    </row>
    <row r="1120" spans="1:8" s="26" customFormat="1" x14ac:dyDescent="0.2">
      <c r="A1120" s="52">
        <v>412700</v>
      </c>
      <c r="B1120" s="45" t="s">
        <v>58</v>
      </c>
      <c r="C1120" s="54">
        <v>303000</v>
      </c>
      <c r="D1120" s="46">
        <v>303000</v>
      </c>
      <c r="E1120" s="54">
        <v>0</v>
      </c>
      <c r="F1120" s="280">
        <f t="shared" si="404"/>
        <v>100</v>
      </c>
      <c r="G1120" s="25"/>
      <c r="H1120" s="264"/>
    </row>
    <row r="1121" spans="1:8" s="26" customFormat="1" x14ac:dyDescent="0.2">
      <c r="A1121" s="52">
        <v>412900</v>
      </c>
      <c r="B1121" s="45" t="s">
        <v>73</v>
      </c>
      <c r="C1121" s="54">
        <v>1500</v>
      </c>
      <c r="D1121" s="46">
        <v>1500</v>
      </c>
      <c r="E1121" s="54">
        <v>0</v>
      </c>
      <c r="F1121" s="280">
        <f t="shared" si="404"/>
        <v>100</v>
      </c>
      <c r="G1121" s="25"/>
      <c r="H1121" s="264"/>
    </row>
    <row r="1122" spans="1:8" s="26" customFormat="1" x14ac:dyDescent="0.2">
      <c r="A1122" s="52">
        <v>412900</v>
      </c>
      <c r="B1122" s="45" t="s">
        <v>74</v>
      </c>
      <c r="C1122" s="54">
        <v>6300</v>
      </c>
      <c r="D1122" s="46">
        <v>4000</v>
      </c>
      <c r="E1122" s="54">
        <v>0</v>
      </c>
      <c r="F1122" s="280">
        <f t="shared" si="404"/>
        <v>63.492063492063487</v>
      </c>
      <c r="G1122" s="25"/>
      <c r="H1122" s="264"/>
    </row>
    <row r="1123" spans="1:8" s="26" customFormat="1" x14ac:dyDescent="0.2">
      <c r="A1123" s="52">
        <v>412900</v>
      </c>
      <c r="B1123" s="45" t="s">
        <v>75</v>
      </c>
      <c r="C1123" s="54">
        <v>2000</v>
      </c>
      <c r="D1123" s="46">
        <v>1400</v>
      </c>
      <c r="E1123" s="54">
        <v>0</v>
      </c>
      <c r="F1123" s="280">
        <f t="shared" si="404"/>
        <v>70</v>
      </c>
      <c r="G1123" s="25"/>
      <c r="H1123" s="264"/>
    </row>
    <row r="1124" spans="1:8" s="26" customFormat="1" x14ac:dyDescent="0.2">
      <c r="A1124" s="52">
        <v>412900</v>
      </c>
      <c r="B1124" s="45" t="s">
        <v>76</v>
      </c>
      <c r="C1124" s="54">
        <v>3300</v>
      </c>
      <c r="D1124" s="46">
        <v>3300</v>
      </c>
      <c r="E1124" s="54">
        <v>0</v>
      </c>
      <c r="F1124" s="280">
        <f t="shared" si="404"/>
        <v>100</v>
      </c>
      <c r="G1124" s="25"/>
      <c r="H1124" s="264"/>
    </row>
    <row r="1125" spans="1:8" s="26" customFormat="1" x14ac:dyDescent="0.2">
      <c r="A1125" s="52">
        <v>412900</v>
      </c>
      <c r="B1125" s="45" t="s">
        <v>78</v>
      </c>
      <c r="C1125" s="54">
        <v>200</v>
      </c>
      <c r="D1125" s="46">
        <v>200</v>
      </c>
      <c r="E1125" s="54">
        <v>0</v>
      </c>
      <c r="F1125" s="280">
        <f t="shared" si="404"/>
        <v>100</v>
      </c>
      <c r="G1125" s="25"/>
      <c r="H1125" s="264"/>
    </row>
    <row r="1126" spans="1:8" s="51" customFormat="1" ht="40.5" x14ac:dyDescent="0.2">
      <c r="A1126" s="42">
        <v>418000</v>
      </c>
      <c r="B1126" s="47" t="s">
        <v>198</v>
      </c>
      <c r="C1126" s="41">
        <f>0+C1127</f>
        <v>3000</v>
      </c>
      <c r="D1126" s="41">
        <f>0+D1127</f>
        <v>3000</v>
      </c>
      <c r="E1126" s="41">
        <f>0+E1127</f>
        <v>0</v>
      </c>
      <c r="F1126" s="283">
        <f t="shared" si="404"/>
        <v>100</v>
      </c>
      <c r="G1126" s="266"/>
      <c r="H1126" s="264"/>
    </row>
    <row r="1127" spans="1:8" s="26" customFormat="1" x14ac:dyDescent="0.2">
      <c r="A1127" s="52">
        <v>418400</v>
      </c>
      <c r="B1127" s="45" t="s">
        <v>200</v>
      </c>
      <c r="C1127" s="54">
        <v>3000</v>
      </c>
      <c r="D1127" s="46">
        <v>3000</v>
      </c>
      <c r="E1127" s="54">
        <v>0</v>
      </c>
      <c r="F1127" s="280">
        <f t="shared" si="404"/>
        <v>100</v>
      </c>
      <c r="G1127" s="25"/>
      <c r="H1127" s="264"/>
    </row>
    <row r="1128" spans="1:8" s="26" customFormat="1" x14ac:dyDescent="0.2">
      <c r="A1128" s="42">
        <v>510000</v>
      </c>
      <c r="B1128" s="47" t="s">
        <v>245</v>
      </c>
      <c r="C1128" s="41">
        <f t="shared" ref="C1128" si="409">C1129+C1132</f>
        <v>31500</v>
      </c>
      <c r="D1128" s="41">
        <f t="shared" ref="D1128" si="410">D1129+D1132</f>
        <v>32000</v>
      </c>
      <c r="E1128" s="41">
        <f>E1129+E1132</f>
        <v>0</v>
      </c>
      <c r="F1128" s="283">
        <f t="shared" si="404"/>
        <v>101.58730158730158</v>
      </c>
      <c r="G1128" s="25"/>
      <c r="H1128" s="264"/>
    </row>
    <row r="1129" spans="1:8" s="26" customFormat="1" x14ac:dyDescent="0.2">
      <c r="A1129" s="42">
        <v>511000</v>
      </c>
      <c r="B1129" s="47" t="s">
        <v>246</v>
      </c>
      <c r="C1129" s="41">
        <f t="shared" ref="C1129" si="411">SUM(C1130:C1131)</f>
        <v>29500</v>
      </c>
      <c r="D1129" s="41">
        <f t="shared" ref="D1129" si="412">SUM(D1130:D1131)</f>
        <v>30000</v>
      </c>
      <c r="E1129" s="41">
        <f>SUM(E1130:E1131)</f>
        <v>0</v>
      </c>
      <c r="F1129" s="283">
        <f t="shared" si="404"/>
        <v>101.69491525423729</v>
      </c>
      <c r="G1129" s="25"/>
      <c r="H1129" s="264"/>
    </row>
    <row r="1130" spans="1:8" s="26" customFormat="1" ht="40.5" x14ac:dyDescent="0.2">
      <c r="A1130" s="52">
        <v>511200</v>
      </c>
      <c r="B1130" s="45" t="s">
        <v>248</v>
      </c>
      <c r="C1130" s="54">
        <v>4500</v>
      </c>
      <c r="D1130" s="46">
        <v>5000</v>
      </c>
      <c r="E1130" s="54">
        <v>0</v>
      </c>
      <c r="F1130" s="280">
        <f t="shared" si="404"/>
        <v>111.11111111111111</v>
      </c>
      <c r="G1130" s="25"/>
      <c r="H1130" s="264"/>
    </row>
    <row r="1131" spans="1:8" s="26" customFormat="1" x14ac:dyDescent="0.2">
      <c r="A1131" s="52">
        <v>511300</v>
      </c>
      <c r="B1131" s="45" t="s">
        <v>249</v>
      </c>
      <c r="C1131" s="54">
        <v>25000</v>
      </c>
      <c r="D1131" s="46">
        <v>25000</v>
      </c>
      <c r="E1131" s="54">
        <v>0</v>
      </c>
      <c r="F1131" s="280">
        <f t="shared" si="404"/>
        <v>100</v>
      </c>
      <c r="G1131" s="25"/>
      <c r="H1131" s="264"/>
    </row>
    <row r="1132" spans="1:8" s="26" customFormat="1" x14ac:dyDescent="0.2">
      <c r="A1132" s="42">
        <v>516000</v>
      </c>
      <c r="B1132" s="47" t="s">
        <v>257</v>
      </c>
      <c r="C1132" s="41">
        <f t="shared" ref="C1132" si="413">C1133</f>
        <v>2000</v>
      </c>
      <c r="D1132" s="41">
        <f t="shared" ref="D1132" si="414">D1133</f>
        <v>2000</v>
      </c>
      <c r="E1132" s="41">
        <f t="shared" ref="E1132" si="415">E1133</f>
        <v>0</v>
      </c>
      <c r="F1132" s="283">
        <f t="shared" si="404"/>
        <v>100</v>
      </c>
      <c r="G1132" s="25"/>
      <c r="H1132" s="264"/>
    </row>
    <row r="1133" spans="1:8" s="26" customFormat="1" x14ac:dyDescent="0.2">
      <c r="A1133" s="52">
        <v>516100</v>
      </c>
      <c r="B1133" s="45" t="s">
        <v>257</v>
      </c>
      <c r="C1133" s="54">
        <v>2000</v>
      </c>
      <c r="D1133" s="46">
        <v>2000</v>
      </c>
      <c r="E1133" s="54">
        <v>0</v>
      </c>
      <c r="F1133" s="280">
        <f t="shared" si="404"/>
        <v>100</v>
      </c>
      <c r="G1133" s="25"/>
      <c r="H1133" s="264"/>
    </row>
    <row r="1134" spans="1:8" s="51" customFormat="1" x14ac:dyDescent="0.2">
      <c r="A1134" s="42">
        <v>630000</v>
      </c>
      <c r="B1134" s="47" t="s">
        <v>277</v>
      </c>
      <c r="C1134" s="41">
        <f>0+C1135</f>
        <v>66400</v>
      </c>
      <c r="D1134" s="41">
        <f>0+D1135</f>
        <v>10000</v>
      </c>
      <c r="E1134" s="41">
        <f>0+E1135</f>
        <v>0</v>
      </c>
      <c r="F1134" s="283">
        <f t="shared" si="404"/>
        <v>15.060240963855422</v>
      </c>
      <c r="G1134" s="266"/>
      <c r="H1134" s="264"/>
    </row>
    <row r="1135" spans="1:8" s="26" customFormat="1" x14ac:dyDescent="0.2">
      <c r="A1135" s="42">
        <v>638000</v>
      </c>
      <c r="B1135" s="47" t="s">
        <v>284</v>
      </c>
      <c r="C1135" s="41">
        <f t="shared" ref="C1135" si="416">+C1136</f>
        <v>66400</v>
      </c>
      <c r="D1135" s="41">
        <f t="shared" ref="D1135" si="417">+D1136</f>
        <v>10000</v>
      </c>
      <c r="E1135" s="41">
        <f t="shared" ref="E1135" si="418">+E1136</f>
        <v>0</v>
      </c>
      <c r="F1135" s="283">
        <f t="shared" si="404"/>
        <v>15.060240963855422</v>
      </c>
      <c r="G1135" s="25"/>
      <c r="H1135" s="264"/>
    </row>
    <row r="1136" spans="1:8" s="26" customFormat="1" x14ac:dyDescent="0.2">
      <c r="A1136" s="52">
        <v>638100</v>
      </c>
      <c r="B1136" s="45" t="s">
        <v>285</v>
      </c>
      <c r="C1136" s="54">
        <v>66400</v>
      </c>
      <c r="D1136" s="46">
        <v>10000</v>
      </c>
      <c r="E1136" s="54">
        <v>0</v>
      </c>
      <c r="F1136" s="280">
        <f t="shared" si="404"/>
        <v>15.060240963855422</v>
      </c>
      <c r="G1136" s="25"/>
      <c r="H1136" s="264"/>
    </row>
    <row r="1137" spans="1:8" s="26" customFormat="1" x14ac:dyDescent="0.2">
      <c r="A1137" s="33"/>
      <c r="B1137" s="76" t="s">
        <v>294</v>
      </c>
      <c r="C1137" s="80">
        <f>C1106+C1128+C1134</f>
        <v>2417200.0000000037</v>
      </c>
      <c r="D1137" s="80">
        <f>D1106+D1128+D1134</f>
        <v>2359200</v>
      </c>
      <c r="E1137" s="80">
        <f>E1106+E1128+E1134</f>
        <v>0</v>
      </c>
      <c r="F1137" s="30">
        <f t="shared" si="404"/>
        <v>97.600529538308635</v>
      </c>
      <c r="G1137" s="25"/>
      <c r="H1137" s="264"/>
    </row>
    <row r="1138" spans="1:8" s="26" customFormat="1" x14ac:dyDescent="0.2">
      <c r="A1138" s="36"/>
      <c r="B1138" s="40"/>
      <c r="C1138" s="63"/>
      <c r="D1138" s="63"/>
      <c r="E1138" s="63"/>
      <c r="F1138" s="145"/>
      <c r="G1138" s="25"/>
      <c r="H1138" s="264"/>
    </row>
    <row r="1139" spans="1:8" s="26" customFormat="1" x14ac:dyDescent="0.2">
      <c r="A1139" s="39"/>
      <c r="B1139" s="40"/>
      <c r="C1139" s="46"/>
      <c r="D1139" s="46"/>
      <c r="E1139" s="46"/>
      <c r="F1139" s="282"/>
      <c r="G1139" s="25"/>
      <c r="H1139" s="264"/>
    </row>
    <row r="1140" spans="1:8" s="26" customFormat="1" x14ac:dyDescent="0.2">
      <c r="A1140" s="44" t="s">
        <v>353</v>
      </c>
      <c r="B1140" s="47"/>
      <c r="C1140" s="46"/>
      <c r="D1140" s="46"/>
      <c r="E1140" s="46"/>
      <c r="F1140" s="282"/>
      <c r="G1140" s="25"/>
      <c r="H1140" s="264"/>
    </row>
    <row r="1141" spans="1:8" s="26" customFormat="1" x14ac:dyDescent="0.2">
      <c r="A1141" s="44" t="s">
        <v>345</v>
      </c>
      <c r="B1141" s="47"/>
      <c r="C1141" s="46"/>
      <c r="D1141" s="46"/>
      <c r="E1141" s="46"/>
      <c r="F1141" s="282"/>
      <c r="G1141" s="25"/>
      <c r="H1141" s="264"/>
    </row>
    <row r="1142" spans="1:8" s="26" customFormat="1" x14ac:dyDescent="0.2">
      <c r="A1142" s="44" t="s">
        <v>354</v>
      </c>
      <c r="B1142" s="47"/>
      <c r="C1142" s="46"/>
      <c r="D1142" s="46"/>
      <c r="E1142" s="46"/>
      <c r="F1142" s="282"/>
      <c r="G1142" s="25"/>
      <c r="H1142" s="264"/>
    </row>
    <row r="1143" spans="1:8" s="26" customFormat="1" x14ac:dyDescent="0.2">
      <c r="A1143" s="44" t="s">
        <v>843</v>
      </c>
      <c r="B1143" s="47"/>
      <c r="C1143" s="46"/>
      <c r="D1143" s="46"/>
      <c r="E1143" s="46"/>
      <c r="F1143" s="282"/>
      <c r="G1143" s="25"/>
      <c r="H1143" s="264"/>
    </row>
    <row r="1144" spans="1:8" s="26" customFormat="1" x14ac:dyDescent="0.2">
      <c r="A1144" s="44"/>
      <c r="B1144" s="72"/>
      <c r="C1144" s="63"/>
      <c r="D1144" s="63"/>
      <c r="E1144" s="63"/>
      <c r="F1144" s="145"/>
      <c r="G1144" s="25"/>
      <c r="H1144" s="264"/>
    </row>
    <row r="1145" spans="1:8" s="26" customFormat="1" x14ac:dyDescent="0.2">
      <c r="A1145" s="42">
        <v>410000</v>
      </c>
      <c r="B1145" s="43" t="s">
        <v>42</v>
      </c>
      <c r="C1145" s="41">
        <f t="shared" ref="C1145" si="419">C1146+C1151</f>
        <v>20913799.999999966</v>
      </c>
      <c r="D1145" s="41">
        <f t="shared" ref="D1145" si="420">D1146+D1151</f>
        <v>21913900</v>
      </c>
      <c r="E1145" s="41">
        <f>E1146+E1151</f>
        <v>0</v>
      </c>
      <c r="F1145" s="283">
        <f t="shared" ref="F1145:F1168" si="421">D1145/C1145*100</f>
        <v>104.78200996471246</v>
      </c>
      <c r="G1145" s="25"/>
      <c r="H1145" s="264"/>
    </row>
    <row r="1146" spans="1:8" s="26" customFormat="1" x14ac:dyDescent="0.2">
      <c r="A1146" s="42">
        <v>411000</v>
      </c>
      <c r="B1146" s="43" t="s">
        <v>43</v>
      </c>
      <c r="C1146" s="41">
        <f t="shared" ref="C1146" si="422">SUM(C1147:C1150)</f>
        <v>20238399.999999966</v>
      </c>
      <c r="D1146" s="41">
        <f t="shared" ref="D1146" si="423">SUM(D1147:D1150)</f>
        <v>21265000</v>
      </c>
      <c r="E1146" s="41">
        <f>SUM(E1147:E1150)</f>
        <v>0</v>
      </c>
      <c r="F1146" s="283">
        <f t="shared" si="421"/>
        <v>105.07253537829095</v>
      </c>
      <c r="G1146" s="25"/>
      <c r="H1146" s="264"/>
    </row>
    <row r="1147" spans="1:8" s="26" customFormat="1" x14ac:dyDescent="0.2">
      <c r="A1147" s="52">
        <v>411100</v>
      </c>
      <c r="B1147" s="45" t="s">
        <v>44</v>
      </c>
      <c r="C1147" s="54">
        <v>19225399.999999966</v>
      </c>
      <c r="D1147" s="46">
        <v>20310000</v>
      </c>
      <c r="E1147" s="54">
        <v>0</v>
      </c>
      <c r="F1147" s="280">
        <f t="shared" si="421"/>
        <v>105.64149510543362</v>
      </c>
      <c r="G1147" s="25"/>
      <c r="H1147" s="264"/>
    </row>
    <row r="1148" spans="1:8" s="26" customFormat="1" ht="40.5" x14ac:dyDescent="0.2">
      <c r="A1148" s="52">
        <v>411200</v>
      </c>
      <c r="B1148" s="45" t="s">
        <v>45</v>
      </c>
      <c r="C1148" s="54">
        <v>400000</v>
      </c>
      <c r="D1148" s="46">
        <v>400000</v>
      </c>
      <c r="E1148" s="54">
        <v>0</v>
      </c>
      <c r="F1148" s="280">
        <f t="shared" si="421"/>
        <v>100</v>
      </c>
      <c r="G1148" s="25"/>
      <c r="H1148" s="264"/>
    </row>
    <row r="1149" spans="1:8" s="26" customFormat="1" ht="40.5" x14ac:dyDescent="0.2">
      <c r="A1149" s="52">
        <v>411300</v>
      </c>
      <c r="B1149" s="45" t="s">
        <v>46</v>
      </c>
      <c r="C1149" s="54">
        <v>443000.00000000064</v>
      </c>
      <c r="D1149" s="46">
        <v>415000</v>
      </c>
      <c r="E1149" s="54">
        <v>0</v>
      </c>
      <c r="F1149" s="280">
        <f t="shared" si="421"/>
        <v>93.679458239277508</v>
      </c>
      <c r="G1149" s="25"/>
      <c r="H1149" s="264"/>
    </row>
    <row r="1150" spans="1:8" s="26" customFormat="1" x14ac:dyDescent="0.2">
      <c r="A1150" s="52">
        <v>411400</v>
      </c>
      <c r="B1150" s="45" t="s">
        <v>47</v>
      </c>
      <c r="C1150" s="54">
        <v>170000</v>
      </c>
      <c r="D1150" s="46">
        <v>140000</v>
      </c>
      <c r="E1150" s="54">
        <v>0</v>
      </c>
      <c r="F1150" s="280">
        <f t="shared" si="421"/>
        <v>82.35294117647058</v>
      </c>
      <c r="G1150" s="25"/>
      <c r="H1150" s="264"/>
    </row>
    <row r="1151" spans="1:8" s="26" customFormat="1" x14ac:dyDescent="0.2">
      <c r="A1151" s="42">
        <v>412000</v>
      </c>
      <c r="B1151" s="47" t="s">
        <v>48</v>
      </c>
      <c r="C1151" s="41">
        <f>SUM(C1152:C1160)</f>
        <v>675400.00000000023</v>
      </c>
      <c r="D1151" s="41">
        <f>SUM(D1152:D1160)</f>
        <v>648900</v>
      </c>
      <c r="E1151" s="41">
        <f>SUM(E1152:E1160)</f>
        <v>0</v>
      </c>
      <c r="F1151" s="283">
        <f t="shared" si="421"/>
        <v>96.076399170861677</v>
      </c>
      <c r="G1151" s="25"/>
      <c r="H1151" s="264"/>
    </row>
    <row r="1152" spans="1:8" s="26" customFormat="1" x14ac:dyDescent="0.2">
      <c r="A1152" s="52">
        <v>412100</v>
      </c>
      <c r="B1152" s="45" t="s">
        <v>49</v>
      </c>
      <c r="C1152" s="54">
        <v>9900</v>
      </c>
      <c r="D1152" s="46">
        <v>9900</v>
      </c>
      <c r="E1152" s="54">
        <v>0</v>
      </c>
      <c r="F1152" s="280">
        <f t="shared" si="421"/>
        <v>100</v>
      </c>
      <c r="G1152" s="25"/>
      <c r="H1152" s="264"/>
    </row>
    <row r="1153" spans="1:8" s="26" customFormat="1" ht="40.5" x14ac:dyDescent="0.2">
      <c r="A1153" s="52">
        <v>412200</v>
      </c>
      <c r="B1153" s="45" t="s">
        <v>50</v>
      </c>
      <c r="C1153" s="54">
        <v>407500.00000000029</v>
      </c>
      <c r="D1153" s="46">
        <v>410000</v>
      </c>
      <c r="E1153" s="54">
        <v>0</v>
      </c>
      <c r="F1153" s="280">
        <f t="shared" si="421"/>
        <v>100.61349693251526</v>
      </c>
      <c r="G1153" s="25"/>
      <c r="H1153" s="264"/>
    </row>
    <row r="1154" spans="1:8" s="26" customFormat="1" x14ac:dyDescent="0.2">
      <c r="A1154" s="52">
        <v>412300</v>
      </c>
      <c r="B1154" s="45" t="s">
        <v>51</v>
      </c>
      <c r="C1154" s="54">
        <v>30000</v>
      </c>
      <c r="D1154" s="46">
        <v>27000</v>
      </c>
      <c r="E1154" s="54">
        <v>0</v>
      </c>
      <c r="F1154" s="280">
        <f t="shared" si="421"/>
        <v>90</v>
      </c>
      <c r="G1154" s="25"/>
      <c r="H1154" s="264"/>
    </row>
    <row r="1155" spans="1:8" s="26" customFormat="1" x14ac:dyDescent="0.2">
      <c r="A1155" s="52">
        <v>412400</v>
      </c>
      <c r="B1155" s="45" t="s">
        <v>53</v>
      </c>
      <c r="C1155" s="54">
        <v>499.99999999999966</v>
      </c>
      <c r="D1155" s="46">
        <v>499.99999999999966</v>
      </c>
      <c r="E1155" s="54">
        <v>0</v>
      </c>
      <c r="F1155" s="280">
        <f t="shared" si="421"/>
        <v>100</v>
      </c>
      <c r="G1155" s="25"/>
      <c r="H1155" s="264"/>
    </row>
    <row r="1156" spans="1:8" s="26" customFormat="1" x14ac:dyDescent="0.2">
      <c r="A1156" s="52">
        <v>412500</v>
      </c>
      <c r="B1156" s="45" t="s">
        <v>55</v>
      </c>
      <c r="C1156" s="54">
        <v>4999.9999999999964</v>
      </c>
      <c r="D1156" s="46">
        <v>4999.9999999999964</v>
      </c>
      <c r="E1156" s="54">
        <v>0</v>
      </c>
      <c r="F1156" s="280">
        <f t="shared" si="421"/>
        <v>100</v>
      </c>
      <c r="G1156" s="25"/>
      <c r="H1156" s="264"/>
    </row>
    <row r="1157" spans="1:8" s="26" customFormat="1" x14ac:dyDescent="0.2">
      <c r="A1157" s="52">
        <v>412600</v>
      </c>
      <c r="B1157" s="45" t="s">
        <v>56</v>
      </c>
      <c r="C1157" s="54">
        <v>500</v>
      </c>
      <c r="D1157" s="46">
        <v>500</v>
      </c>
      <c r="E1157" s="54">
        <v>0</v>
      </c>
      <c r="F1157" s="280">
        <f t="shared" si="421"/>
        <v>100</v>
      </c>
      <c r="G1157" s="25"/>
      <c r="H1157" s="264"/>
    </row>
    <row r="1158" spans="1:8" s="26" customFormat="1" x14ac:dyDescent="0.2">
      <c r="A1158" s="52">
        <v>412700</v>
      </c>
      <c r="B1158" s="45" t="s">
        <v>58</v>
      </c>
      <c r="C1158" s="54">
        <v>15000</v>
      </c>
      <c r="D1158" s="46">
        <v>14000</v>
      </c>
      <c r="E1158" s="54">
        <v>0</v>
      </c>
      <c r="F1158" s="280">
        <f t="shared" si="421"/>
        <v>93.333333333333329</v>
      </c>
      <c r="G1158" s="25"/>
      <c r="H1158" s="264"/>
    </row>
    <row r="1159" spans="1:8" s="26" customFormat="1" x14ac:dyDescent="0.2">
      <c r="A1159" s="52">
        <v>412900</v>
      </c>
      <c r="B1159" s="49" t="s">
        <v>73</v>
      </c>
      <c r="C1159" s="54">
        <v>169999.99999999988</v>
      </c>
      <c r="D1159" s="46">
        <v>140000</v>
      </c>
      <c r="E1159" s="54">
        <v>0</v>
      </c>
      <c r="F1159" s="280">
        <f t="shared" si="421"/>
        <v>82.352941176470637</v>
      </c>
      <c r="G1159" s="25"/>
      <c r="H1159" s="264"/>
    </row>
    <row r="1160" spans="1:8" s="26" customFormat="1" x14ac:dyDescent="0.2">
      <c r="A1160" s="52">
        <v>412900</v>
      </c>
      <c r="B1160" s="49" t="s">
        <v>76</v>
      </c>
      <c r="C1160" s="54">
        <v>37000</v>
      </c>
      <c r="D1160" s="46">
        <v>42000</v>
      </c>
      <c r="E1160" s="54">
        <v>0</v>
      </c>
      <c r="F1160" s="280">
        <f t="shared" si="421"/>
        <v>113.51351351351352</v>
      </c>
      <c r="G1160" s="25"/>
      <c r="H1160" s="264"/>
    </row>
    <row r="1161" spans="1:8" s="51" customFormat="1" x14ac:dyDescent="0.2">
      <c r="A1161" s="42">
        <v>510000</v>
      </c>
      <c r="B1161" s="47" t="s">
        <v>245</v>
      </c>
      <c r="C1161" s="41">
        <f>C1162+0+0</f>
        <v>65000</v>
      </c>
      <c r="D1161" s="41">
        <f>D1162+0+0</f>
        <v>115000</v>
      </c>
      <c r="E1161" s="41">
        <f>E1162+0+0</f>
        <v>0</v>
      </c>
      <c r="F1161" s="283">
        <f t="shared" si="421"/>
        <v>176.92307692307691</v>
      </c>
      <c r="G1161" s="266"/>
      <c r="H1161" s="264"/>
    </row>
    <row r="1162" spans="1:8" s="51" customFormat="1" x14ac:dyDescent="0.2">
      <c r="A1162" s="42">
        <v>511000</v>
      </c>
      <c r="B1162" s="47" t="s">
        <v>246</v>
      </c>
      <c r="C1162" s="41">
        <f>SUM(C1163:C1164)</f>
        <v>65000</v>
      </c>
      <c r="D1162" s="41">
        <f>SUM(D1163:D1164)</f>
        <v>115000</v>
      </c>
      <c r="E1162" s="41">
        <f>SUM(E1163:E1164)</f>
        <v>0</v>
      </c>
      <c r="F1162" s="283">
        <f t="shared" si="421"/>
        <v>176.92307692307691</v>
      </c>
      <c r="G1162" s="266"/>
      <c r="H1162" s="264"/>
    </row>
    <row r="1163" spans="1:8" s="26" customFormat="1" ht="40.5" x14ac:dyDescent="0.2">
      <c r="A1163" s="52">
        <v>511200</v>
      </c>
      <c r="B1163" s="45" t="s">
        <v>248</v>
      </c>
      <c r="C1163" s="54">
        <v>50000</v>
      </c>
      <c r="D1163" s="46">
        <v>100000</v>
      </c>
      <c r="E1163" s="54">
        <v>0</v>
      </c>
      <c r="F1163" s="280">
        <f t="shared" si="421"/>
        <v>200</v>
      </c>
      <c r="G1163" s="25"/>
      <c r="H1163" s="264"/>
    </row>
    <row r="1164" spans="1:8" s="26" customFormat="1" x14ac:dyDescent="0.2">
      <c r="A1164" s="52">
        <v>511300</v>
      </c>
      <c r="B1164" s="45" t="s">
        <v>249</v>
      </c>
      <c r="C1164" s="54">
        <v>15000</v>
      </c>
      <c r="D1164" s="46">
        <v>15000</v>
      </c>
      <c r="E1164" s="54">
        <v>0</v>
      </c>
      <c r="F1164" s="280">
        <f t="shared" si="421"/>
        <v>100</v>
      </c>
      <c r="G1164" s="25"/>
      <c r="H1164" s="264"/>
    </row>
    <row r="1165" spans="1:8" s="51" customFormat="1" x14ac:dyDescent="0.2">
      <c r="A1165" s="42">
        <v>630000</v>
      </c>
      <c r="B1165" s="47" t="s">
        <v>277</v>
      </c>
      <c r="C1165" s="41">
        <f>0+C1166</f>
        <v>450000.00000000029</v>
      </c>
      <c r="D1165" s="41">
        <f>0+D1166</f>
        <v>350000</v>
      </c>
      <c r="E1165" s="41">
        <f>0+E1166</f>
        <v>0</v>
      </c>
      <c r="F1165" s="283">
        <f t="shared" si="421"/>
        <v>77.777777777777729</v>
      </c>
      <c r="G1165" s="266"/>
      <c r="H1165" s="264"/>
    </row>
    <row r="1166" spans="1:8" s="51" customFormat="1" x14ac:dyDescent="0.2">
      <c r="A1166" s="42">
        <v>638000</v>
      </c>
      <c r="B1166" s="47" t="s">
        <v>284</v>
      </c>
      <c r="C1166" s="41">
        <f t="shared" ref="C1166" si="424">C1167</f>
        <v>450000.00000000029</v>
      </c>
      <c r="D1166" s="41">
        <f t="shared" ref="D1166" si="425">D1167</f>
        <v>350000</v>
      </c>
      <c r="E1166" s="41">
        <f t="shared" ref="E1166" si="426">E1167</f>
        <v>0</v>
      </c>
      <c r="F1166" s="283">
        <f t="shared" si="421"/>
        <v>77.777777777777729</v>
      </c>
      <c r="G1166" s="266"/>
      <c r="H1166" s="264"/>
    </row>
    <row r="1167" spans="1:8" s="26" customFormat="1" x14ac:dyDescent="0.2">
      <c r="A1167" s="52">
        <v>638100</v>
      </c>
      <c r="B1167" s="45" t="s">
        <v>285</v>
      </c>
      <c r="C1167" s="54">
        <v>450000.00000000029</v>
      </c>
      <c r="D1167" s="46">
        <v>350000</v>
      </c>
      <c r="E1167" s="54">
        <v>0</v>
      </c>
      <c r="F1167" s="280">
        <f t="shared" si="421"/>
        <v>77.777777777777729</v>
      </c>
      <c r="G1167" s="25"/>
      <c r="H1167" s="264"/>
    </row>
    <row r="1168" spans="1:8" s="26" customFormat="1" x14ac:dyDescent="0.2">
      <c r="A1168" s="82"/>
      <c r="B1168" s="76" t="s">
        <v>294</v>
      </c>
      <c r="C1168" s="80">
        <f>C1145+0+C1161+C1165</f>
        <v>21428799.999999966</v>
      </c>
      <c r="D1168" s="80">
        <f>D1145+0+D1161+D1165</f>
        <v>22378900</v>
      </c>
      <c r="E1168" s="80">
        <f>E1145+0+E1161+E1165</f>
        <v>0</v>
      </c>
      <c r="F1168" s="30">
        <f t="shared" si="421"/>
        <v>104.43375270663795</v>
      </c>
      <c r="G1168" s="25"/>
      <c r="H1168" s="264"/>
    </row>
    <row r="1169" spans="1:8" s="26" customFormat="1" x14ac:dyDescent="0.2">
      <c r="A1169" s="36"/>
      <c r="B1169" s="45"/>
      <c r="C1169" s="46"/>
      <c r="D1169" s="46"/>
      <c r="E1169" s="46"/>
      <c r="F1169" s="282"/>
      <c r="G1169" s="25"/>
      <c r="H1169" s="264"/>
    </row>
    <row r="1170" spans="1:8" s="26" customFormat="1" x14ac:dyDescent="0.2">
      <c r="A1170" s="39"/>
      <c r="B1170" s="40"/>
      <c r="C1170" s="46"/>
      <c r="D1170" s="46"/>
      <c r="E1170" s="46"/>
      <c r="F1170" s="282"/>
      <c r="G1170" s="25"/>
      <c r="H1170" s="264"/>
    </row>
    <row r="1171" spans="1:8" s="26" customFormat="1" x14ac:dyDescent="0.2">
      <c r="A1171" s="44" t="s">
        <v>733</v>
      </c>
      <c r="B1171" s="47"/>
      <c r="C1171" s="46"/>
      <c r="D1171" s="46"/>
      <c r="E1171" s="46"/>
      <c r="F1171" s="282"/>
      <c r="G1171" s="25"/>
      <c r="H1171" s="264"/>
    </row>
    <row r="1172" spans="1:8" s="26" customFormat="1" x14ac:dyDescent="0.2">
      <c r="A1172" s="44" t="s">
        <v>345</v>
      </c>
      <c r="B1172" s="47"/>
      <c r="C1172" s="46"/>
      <c r="D1172" s="46"/>
      <c r="E1172" s="46"/>
      <c r="F1172" s="282"/>
      <c r="G1172" s="25"/>
      <c r="H1172" s="264"/>
    </row>
    <row r="1173" spans="1:8" s="26" customFormat="1" x14ac:dyDescent="0.2">
      <c r="A1173" s="44" t="s">
        <v>331</v>
      </c>
      <c r="B1173" s="47"/>
      <c r="C1173" s="46"/>
      <c r="D1173" s="46"/>
      <c r="E1173" s="46"/>
      <c r="F1173" s="282"/>
      <c r="G1173" s="25"/>
      <c r="H1173" s="264"/>
    </row>
    <row r="1174" spans="1:8" s="26" customFormat="1" x14ac:dyDescent="0.2">
      <c r="A1174" s="44" t="s">
        <v>293</v>
      </c>
      <c r="B1174" s="47"/>
      <c r="C1174" s="46"/>
      <c r="D1174" s="46"/>
      <c r="E1174" s="46"/>
      <c r="F1174" s="282"/>
      <c r="G1174" s="25"/>
      <c r="H1174" s="264"/>
    </row>
    <row r="1175" spans="1:8" s="26" customFormat="1" x14ac:dyDescent="0.2">
      <c r="A1175" s="44"/>
      <c r="B1175" s="72"/>
      <c r="C1175" s="63"/>
      <c r="D1175" s="63"/>
      <c r="E1175" s="63"/>
      <c r="F1175" s="145"/>
      <c r="G1175" s="25"/>
      <c r="H1175" s="264"/>
    </row>
    <row r="1176" spans="1:8" s="26" customFormat="1" x14ac:dyDescent="0.2">
      <c r="A1176" s="42">
        <v>410000</v>
      </c>
      <c r="B1176" s="43" t="s">
        <v>42</v>
      </c>
      <c r="C1176" s="41">
        <f t="shared" ref="C1176" si="427">C1177+C1182</f>
        <v>1251000</v>
      </c>
      <c r="D1176" s="41">
        <f t="shared" ref="D1176" si="428">D1177+D1182</f>
        <v>1290400</v>
      </c>
      <c r="E1176" s="41">
        <f>E1177+E1182</f>
        <v>0</v>
      </c>
      <c r="F1176" s="283">
        <f t="shared" ref="F1176:F1195" si="429">D1176/C1176*100</f>
        <v>103.14948041566747</v>
      </c>
      <c r="G1176" s="25"/>
      <c r="H1176" s="264"/>
    </row>
    <row r="1177" spans="1:8" s="26" customFormat="1" x14ac:dyDescent="0.2">
      <c r="A1177" s="42">
        <v>411000</v>
      </c>
      <c r="B1177" s="43" t="s">
        <v>43</v>
      </c>
      <c r="C1177" s="41">
        <f t="shared" ref="C1177" si="430">SUM(C1178:C1181)</f>
        <v>1074000</v>
      </c>
      <c r="D1177" s="41">
        <f t="shared" ref="D1177" si="431">SUM(D1178:D1181)</f>
        <v>1123000</v>
      </c>
      <c r="E1177" s="41">
        <f>SUM(E1178:E1181)</f>
        <v>0</v>
      </c>
      <c r="F1177" s="283">
        <f t="shared" si="429"/>
        <v>104.56238361266294</v>
      </c>
      <c r="G1177" s="25"/>
      <c r="H1177" s="264"/>
    </row>
    <row r="1178" spans="1:8" s="26" customFormat="1" x14ac:dyDescent="0.2">
      <c r="A1178" s="52">
        <v>411100</v>
      </c>
      <c r="B1178" s="45" t="s">
        <v>44</v>
      </c>
      <c r="C1178" s="54">
        <v>985000</v>
      </c>
      <c r="D1178" s="46">
        <v>1060000</v>
      </c>
      <c r="E1178" s="54">
        <v>0</v>
      </c>
      <c r="F1178" s="280">
        <f t="shared" si="429"/>
        <v>107.61421319796953</v>
      </c>
      <c r="G1178" s="25"/>
      <c r="H1178" s="264"/>
    </row>
    <row r="1179" spans="1:8" s="26" customFormat="1" ht="40.5" x14ac:dyDescent="0.2">
      <c r="A1179" s="52">
        <v>411200</v>
      </c>
      <c r="B1179" s="45" t="s">
        <v>45</v>
      </c>
      <c r="C1179" s="54">
        <v>45000</v>
      </c>
      <c r="D1179" s="46">
        <v>33000</v>
      </c>
      <c r="E1179" s="54">
        <v>0</v>
      </c>
      <c r="F1179" s="280">
        <f t="shared" si="429"/>
        <v>73.333333333333329</v>
      </c>
      <c r="G1179" s="25"/>
      <c r="H1179" s="264"/>
    </row>
    <row r="1180" spans="1:8" s="26" customFormat="1" ht="40.5" x14ac:dyDescent="0.2">
      <c r="A1180" s="52">
        <v>411300</v>
      </c>
      <c r="B1180" s="45" t="s">
        <v>46</v>
      </c>
      <c r="C1180" s="54">
        <v>29000</v>
      </c>
      <c r="D1180" s="46">
        <v>15000</v>
      </c>
      <c r="E1180" s="54">
        <v>0</v>
      </c>
      <c r="F1180" s="280">
        <f t="shared" si="429"/>
        <v>51.724137931034484</v>
      </c>
      <c r="G1180" s="25"/>
      <c r="H1180" s="264"/>
    </row>
    <row r="1181" spans="1:8" s="26" customFormat="1" x14ac:dyDescent="0.2">
      <c r="A1181" s="52">
        <v>411400</v>
      </c>
      <c r="B1181" s="45" t="s">
        <v>47</v>
      </c>
      <c r="C1181" s="54">
        <v>15000</v>
      </c>
      <c r="D1181" s="46">
        <v>15000</v>
      </c>
      <c r="E1181" s="54">
        <v>0</v>
      </c>
      <c r="F1181" s="280">
        <f t="shared" si="429"/>
        <v>100</v>
      </c>
      <c r="G1181" s="25"/>
      <c r="H1181" s="264"/>
    </row>
    <row r="1182" spans="1:8" s="26" customFormat="1" x14ac:dyDescent="0.2">
      <c r="A1182" s="42">
        <v>412000</v>
      </c>
      <c r="B1182" s="47" t="s">
        <v>48</v>
      </c>
      <c r="C1182" s="41">
        <f t="shared" ref="C1182" si="432">SUM(C1183:C1193)</f>
        <v>177000</v>
      </c>
      <c r="D1182" s="41">
        <f t="shared" ref="D1182" si="433">SUM(D1183:D1193)</f>
        <v>167400</v>
      </c>
      <c r="E1182" s="41">
        <f t="shared" ref="E1182" si="434">SUM(E1183:E1193)</f>
        <v>0</v>
      </c>
      <c r="F1182" s="283">
        <f t="shared" si="429"/>
        <v>94.576271186440678</v>
      </c>
      <c r="G1182" s="25"/>
      <c r="H1182" s="264"/>
    </row>
    <row r="1183" spans="1:8" s="26" customFormat="1" x14ac:dyDescent="0.2">
      <c r="A1183" s="52">
        <v>412100</v>
      </c>
      <c r="B1183" s="45" t="s">
        <v>49</v>
      </c>
      <c r="C1183" s="54">
        <v>3000</v>
      </c>
      <c r="D1183" s="46">
        <v>3000</v>
      </c>
      <c r="E1183" s="54">
        <v>0</v>
      </c>
      <c r="F1183" s="280">
        <f t="shared" si="429"/>
        <v>100</v>
      </c>
      <c r="G1183" s="25"/>
      <c r="H1183" s="264"/>
    </row>
    <row r="1184" spans="1:8" s="26" customFormat="1" ht="40.5" x14ac:dyDescent="0.2">
      <c r="A1184" s="52">
        <v>412200</v>
      </c>
      <c r="B1184" s="45" t="s">
        <v>50</v>
      </c>
      <c r="C1184" s="54">
        <v>18000</v>
      </c>
      <c r="D1184" s="46">
        <v>18300</v>
      </c>
      <c r="E1184" s="54">
        <v>0</v>
      </c>
      <c r="F1184" s="280">
        <f t="shared" si="429"/>
        <v>101.66666666666666</v>
      </c>
      <c r="G1184" s="25"/>
      <c r="H1184" s="264"/>
    </row>
    <row r="1185" spans="1:8" s="26" customFormat="1" x14ac:dyDescent="0.2">
      <c r="A1185" s="52">
        <v>412300</v>
      </c>
      <c r="B1185" s="45" t="s">
        <v>51</v>
      </c>
      <c r="C1185" s="54">
        <v>6999.9999999999982</v>
      </c>
      <c r="D1185" s="46">
        <v>7000</v>
      </c>
      <c r="E1185" s="54">
        <v>0</v>
      </c>
      <c r="F1185" s="280">
        <f t="shared" si="429"/>
        <v>100.00000000000003</v>
      </c>
      <c r="G1185" s="25"/>
      <c r="H1185" s="264"/>
    </row>
    <row r="1186" spans="1:8" s="26" customFormat="1" x14ac:dyDescent="0.2">
      <c r="A1186" s="52">
        <v>412500</v>
      </c>
      <c r="B1186" s="45" t="s">
        <v>55</v>
      </c>
      <c r="C1186" s="54">
        <v>8999.9999999999964</v>
      </c>
      <c r="D1186" s="46">
        <v>10000</v>
      </c>
      <c r="E1186" s="54">
        <v>0</v>
      </c>
      <c r="F1186" s="280">
        <f t="shared" si="429"/>
        <v>111.11111111111116</v>
      </c>
      <c r="G1186" s="25"/>
      <c r="H1186" s="264"/>
    </row>
    <row r="1187" spans="1:8" s="26" customFormat="1" x14ac:dyDescent="0.2">
      <c r="A1187" s="52">
        <v>412600</v>
      </c>
      <c r="B1187" s="45" t="s">
        <v>56</v>
      </c>
      <c r="C1187" s="54">
        <v>49999.999999999978</v>
      </c>
      <c r="D1187" s="46">
        <v>44400</v>
      </c>
      <c r="E1187" s="54">
        <v>0</v>
      </c>
      <c r="F1187" s="280">
        <f t="shared" si="429"/>
        <v>88.80000000000004</v>
      </c>
      <c r="G1187" s="25"/>
      <c r="H1187" s="264"/>
    </row>
    <row r="1188" spans="1:8" s="26" customFormat="1" x14ac:dyDescent="0.2">
      <c r="A1188" s="52">
        <v>412700</v>
      </c>
      <c r="B1188" s="45" t="s">
        <v>58</v>
      </c>
      <c r="C1188" s="54">
        <v>29999.999999999993</v>
      </c>
      <c r="D1188" s="46">
        <v>26400</v>
      </c>
      <c r="E1188" s="54">
        <v>0</v>
      </c>
      <c r="F1188" s="280">
        <f t="shared" si="429"/>
        <v>88.000000000000028</v>
      </c>
      <c r="G1188" s="25"/>
      <c r="H1188" s="264"/>
    </row>
    <row r="1189" spans="1:8" s="26" customFormat="1" x14ac:dyDescent="0.2">
      <c r="A1189" s="52">
        <v>412900</v>
      </c>
      <c r="B1189" s="45" t="s">
        <v>72</v>
      </c>
      <c r="C1189" s="54">
        <v>5000</v>
      </c>
      <c r="D1189" s="46">
        <v>4000</v>
      </c>
      <c r="E1189" s="54">
        <v>0</v>
      </c>
      <c r="F1189" s="280">
        <f t="shared" si="429"/>
        <v>80</v>
      </c>
      <c r="G1189" s="25"/>
      <c r="H1189" s="264"/>
    </row>
    <row r="1190" spans="1:8" s="26" customFormat="1" x14ac:dyDescent="0.2">
      <c r="A1190" s="52">
        <v>412900</v>
      </c>
      <c r="B1190" s="45" t="s">
        <v>73</v>
      </c>
      <c r="C1190" s="54">
        <v>38000.000000000044</v>
      </c>
      <c r="D1190" s="46">
        <v>38000</v>
      </c>
      <c r="E1190" s="54">
        <v>0</v>
      </c>
      <c r="F1190" s="280">
        <f t="shared" si="429"/>
        <v>99.999999999999886</v>
      </c>
      <c r="G1190" s="25"/>
      <c r="H1190" s="264"/>
    </row>
    <row r="1191" spans="1:8" s="26" customFormat="1" x14ac:dyDescent="0.2">
      <c r="A1191" s="52">
        <v>412900</v>
      </c>
      <c r="B1191" s="45" t="s">
        <v>74</v>
      </c>
      <c r="C1191" s="54">
        <v>11999.999999999998</v>
      </c>
      <c r="D1191" s="46">
        <v>12000</v>
      </c>
      <c r="E1191" s="54">
        <v>0</v>
      </c>
      <c r="F1191" s="280">
        <f t="shared" si="429"/>
        <v>100.00000000000003</v>
      </c>
      <c r="G1191" s="25"/>
      <c r="H1191" s="264"/>
    </row>
    <row r="1192" spans="1:8" s="26" customFormat="1" x14ac:dyDescent="0.2">
      <c r="A1192" s="52">
        <v>412900</v>
      </c>
      <c r="B1192" s="45" t="s">
        <v>75</v>
      </c>
      <c r="C1192" s="54">
        <v>3000</v>
      </c>
      <c r="D1192" s="46">
        <v>2000</v>
      </c>
      <c r="E1192" s="54">
        <v>0</v>
      </c>
      <c r="F1192" s="280">
        <f t="shared" si="429"/>
        <v>66.666666666666657</v>
      </c>
      <c r="G1192" s="25"/>
      <c r="H1192" s="264"/>
    </row>
    <row r="1193" spans="1:8" s="26" customFormat="1" x14ac:dyDescent="0.2">
      <c r="A1193" s="52">
        <v>412900</v>
      </c>
      <c r="B1193" s="49" t="s">
        <v>76</v>
      </c>
      <c r="C1193" s="54">
        <v>2000</v>
      </c>
      <c r="D1193" s="46">
        <v>2300</v>
      </c>
      <c r="E1193" s="54">
        <v>0</v>
      </c>
      <c r="F1193" s="280">
        <f t="shared" si="429"/>
        <v>114.99999999999999</v>
      </c>
      <c r="G1193" s="25"/>
      <c r="H1193" s="264"/>
    </row>
    <row r="1194" spans="1:8" s="26" customFormat="1" x14ac:dyDescent="0.2">
      <c r="A1194" s="42">
        <v>510000</v>
      </c>
      <c r="B1194" s="47" t="s">
        <v>245</v>
      </c>
      <c r="C1194" s="41">
        <f t="shared" ref="C1194" si="435">C1195</f>
        <v>97999.999999999985</v>
      </c>
      <c r="D1194" s="41">
        <f t="shared" ref="D1194" si="436">D1195</f>
        <v>112000</v>
      </c>
      <c r="E1194" s="41">
        <f t="shared" ref="E1194" si="437">E1195</f>
        <v>0</v>
      </c>
      <c r="F1194" s="283">
        <f t="shared" si="429"/>
        <v>114.28571428571431</v>
      </c>
      <c r="G1194" s="25"/>
      <c r="H1194" s="264"/>
    </row>
    <row r="1195" spans="1:8" s="26" customFormat="1" x14ac:dyDescent="0.2">
      <c r="A1195" s="42">
        <v>511000</v>
      </c>
      <c r="B1195" s="47" t="s">
        <v>246</v>
      </c>
      <c r="C1195" s="41">
        <f t="shared" ref="C1195" si="438">SUM(C1196:C1197)</f>
        <v>97999.999999999985</v>
      </c>
      <c r="D1195" s="41">
        <f>SUM(D1196:D1197)</f>
        <v>112000</v>
      </c>
      <c r="E1195" s="41">
        <f>SUM(E1196:E1197)</f>
        <v>0</v>
      </c>
      <c r="F1195" s="283">
        <f t="shared" si="429"/>
        <v>114.28571428571431</v>
      </c>
      <c r="G1195" s="25"/>
      <c r="H1195" s="264"/>
    </row>
    <row r="1196" spans="1:8" s="26" customFormat="1" ht="40.5" x14ac:dyDescent="0.2">
      <c r="A1196" s="52">
        <v>511200</v>
      </c>
      <c r="B1196" s="45" t="s">
        <v>248</v>
      </c>
      <c r="C1196" s="54">
        <v>0</v>
      </c>
      <c r="D1196" s="46">
        <v>50000</v>
      </c>
      <c r="E1196" s="54">
        <v>0</v>
      </c>
      <c r="F1196" s="280">
        <v>0</v>
      </c>
      <c r="G1196" s="25"/>
      <c r="H1196" s="264"/>
    </row>
    <row r="1197" spans="1:8" s="26" customFormat="1" x14ac:dyDescent="0.2">
      <c r="A1197" s="52">
        <v>511300</v>
      </c>
      <c r="B1197" s="45" t="s">
        <v>249</v>
      </c>
      <c r="C1197" s="54">
        <v>97999.999999999985</v>
      </c>
      <c r="D1197" s="46">
        <v>62000</v>
      </c>
      <c r="E1197" s="54">
        <v>0</v>
      </c>
      <c r="F1197" s="280">
        <f>D1197/C1197*100</f>
        <v>63.265306122448997</v>
      </c>
      <c r="G1197" s="25"/>
      <c r="H1197" s="264"/>
    </row>
    <row r="1198" spans="1:8" s="51" customFormat="1" x14ac:dyDescent="0.2">
      <c r="A1198" s="42">
        <v>630000</v>
      </c>
      <c r="B1198" s="47" t="s">
        <v>277</v>
      </c>
      <c r="C1198" s="41">
        <f t="shared" ref="C1198:C1199" si="439">C1199</f>
        <v>46000</v>
      </c>
      <c r="D1198" s="41">
        <f t="shared" ref="D1198:D1199" si="440">D1199</f>
        <v>0</v>
      </c>
      <c r="E1198" s="41">
        <f t="shared" ref="E1198:E1199" si="441">E1199</f>
        <v>0</v>
      </c>
      <c r="F1198" s="283">
        <f>D1198/C1198*100</f>
        <v>0</v>
      </c>
      <c r="G1198" s="266"/>
      <c r="H1198" s="264"/>
    </row>
    <row r="1199" spans="1:8" s="51" customFormat="1" x14ac:dyDescent="0.2">
      <c r="A1199" s="42">
        <v>638000</v>
      </c>
      <c r="B1199" s="47" t="s">
        <v>284</v>
      </c>
      <c r="C1199" s="41">
        <f t="shared" si="439"/>
        <v>46000</v>
      </c>
      <c r="D1199" s="41">
        <f t="shared" si="440"/>
        <v>0</v>
      </c>
      <c r="E1199" s="41">
        <f t="shared" si="441"/>
        <v>0</v>
      </c>
      <c r="F1199" s="283">
        <f>D1199/C1199*100</f>
        <v>0</v>
      </c>
      <c r="G1199" s="266"/>
      <c r="H1199" s="264"/>
    </row>
    <row r="1200" spans="1:8" s="26" customFormat="1" x14ac:dyDescent="0.2">
      <c r="A1200" s="52">
        <v>638100</v>
      </c>
      <c r="B1200" s="45" t="s">
        <v>285</v>
      </c>
      <c r="C1200" s="54">
        <v>46000</v>
      </c>
      <c r="D1200" s="46">
        <v>0</v>
      </c>
      <c r="E1200" s="54">
        <v>0</v>
      </c>
      <c r="F1200" s="280">
        <f>D1200/C1200*100</f>
        <v>0</v>
      </c>
      <c r="G1200" s="25"/>
      <c r="H1200" s="264"/>
    </row>
    <row r="1201" spans="1:8" s="26" customFormat="1" x14ac:dyDescent="0.2">
      <c r="A1201" s="82"/>
      <c r="B1201" s="76" t="s">
        <v>294</v>
      </c>
      <c r="C1201" s="80">
        <f>C1176+C1194+0+C1198</f>
        <v>1395000</v>
      </c>
      <c r="D1201" s="80">
        <f>D1176+D1194+0+D1198</f>
        <v>1402400</v>
      </c>
      <c r="E1201" s="80">
        <f>E1176+E1194+0+E1198</f>
        <v>0</v>
      </c>
      <c r="F1201" s="30">
        <f>D1201/C1201*100</f>
        <v>100.53046594982078</v>
      </c>
      <c r="G1201" s="25"/>
      <c r="H1201" s="264"/>
    </row>
    <row r="1202" spans="1:8" s="26" customFormat="1" x14ac:dyDescent="0.2">
      <c r="A1202" s="36"/>
      <c r="B1202" s="45"/>
      <c r="C1202" s="46"/>
      <c r="D1202" s="46"/>
      <c r="E1202" s="46"/>
      <c r="F1202" s="282"/>
      <c r="G1202" s="25"/>
      <c r="H1202" s="264"/>
    </row>
    <row r="1203" spans="1:8" s="26" customFormat="1" x14ac:dyDescent="0.2">
      <c r="A1203" s="39"/>
      <c r="B1203" s="40"/>
      <c r="C1203" s="46"/>
      <c r="D1203" s="46"/>
      <c r="E1203" s="46"/>
      <c r="F1203" s="282"/>
      <c r="G1203" s="25"/>
      <c r="H1203" s="264"/>
    </row>
    <row r="1204" spans="1:8" s="26" customFormat="1" x14ac:dyDescent="0.2">
      <c r="A1204" s="44" t="s">
        <v>355</v>
      </c>
      <c r="B1204" s="47"/>
      <c r="C1204" s="46"/>
      <c r="D1204" s="46"/>
      <c r="E1204" s="46"/>
      <c r="F1204" s="282"/>
      <c r="G1204" s="25"/>
      <c r="H1204" s="264"/>
    </row>
    <row r="1205" spans="1:8" s="26" customFormat="1" x14ac:dyDescent="0.2">
      <c r="A1205" s="44" t="s">
        <v>345</v>
      </c>
      <c r="B1205" s="47"/>
      <c r="C1205" s="46"/>
      <c r="D1205" s="46"/>
      <c r="E1205" s="46"/>
      <c r="F1205" s="282"/>
      <c r="G1205" s="25"/>
      <c r="H1205" s="264"/>
    </row>
    <row r="1206" spans="1:8" s="26" customFormat="1" x14ac:dyDescent="0.2">
      <c r="A1206" s="44" t="s">
        <v>334</v>
      </c>
      <c r="B1206" s="47"/>
      <c r="C1206" s="46"/>
      <c r="D1206" s="46"/>
      <c r="E1206" s="46"/>
      <c r="F1206" s="282"/>
      <c r="G1206" s="25"/>
      <c r="H1206" s="264"/>
    </row>
    <row r="1207" spans="1:8" s="26" customFormat="1" x14ac:dyDescent="0.2">
      <c r="A1207" s="44" t="s">
        <v>293</v>
      </c>
      <c r="B1207" s="47"/>
      <c r="C1207" s="46"/>
      <c r="D1207" s="46"/>
      <c r="E1207" s="46"/>
      <c r="F1207" s="282"/>
      <c r="G1207" s="25"/>
      <c r="H1207" s="264"/>
    </row>
    <row r="1208" spans="1:8" s="26" customFormat="1" x14ac:dyDescent="0.2">
      <c r="A1208" s="44"/>
      <c r="B1208" s="72"/>
      <c r="C1208" s="63"/>
      <c r="D1208" s="63"/>
      <c r="E1208" s="63"/>
      <c r="F1208" s="145"/>
      <c r="G1208" s="25"/>
      <c r="H1208" s="264"/>
    </row>
    <row r="1209" spans="1:8" s="26" customFormat="1" x14ac:dyDescent="0.2">
      <c r="A1209" s="42">
        <v>410000</v>
      </c>
      <c r="B1209" s="43" t="s">
        <v>42</v>
      </c>
      <c r="C1209" s="41">
        <f>C1210+C1215+0+0</f>
        <v>1283700</v>
      </c>
      <c r="D1209" s="41">
        <f>D1210+D1215+0+0</f>
        <v>1305600</v>
      </c>
      <c r="E1209" s="41">
        <f>E1210+E1215+0+0</f>
        <v>59000</v>
      </c>
      <c r="F1209" s="283">
        <f t="shared" ref="F1209:F1227" si="442">D1209/C1209*100</f>
        <v>101.70600607618603</v>
      </c>
      <c r="G1209" s="25"/>
      <c r="H1209" s="264"/>
    </row>
    <row r="1210" spans="1:8" s="26" customFormat="1" x14ac:dyDescent="0.2">
      <c r="A1210" s="42">
        <v>411000</v>
      </c>
      <c r="B1210" s="43" t="s">
        <v>43</v>
      </c>
      <c r="C1210" s="41">
        <f t="shared" ref="C1210" si="443">SUM(C1211:C1214)</f>
        <v>1087500</v>
      </c>
      <c r="D1210" s="41">
        <f t="shared" ref="D1210" si="444">SUM(D1211:D1214)</f>
        <v>1125500</v>
      </c>
      <c r="E1210" s="41">
        <f>SUM(E1211:E1214)</f>
        <v>6600</v>
      </c>
      <c r="F1210" s="283">
        <f t="shared" si="442"/>
        <v>103.49425287356323</v>
      </c>
      <c r="G1210" s="25"/>
      <c r="H1210" s="264"/>
    </row>
    <row r="1211" spans="1:8" s="26" customFormat="1" x14ac:dyDescent="0.2">
      <c r="A1211" s="52">
        <v>411100</v>
      </c>
      <c r="B1211" s="45" t="s">
        <v>44</v>
      </c>
      <c r="C1211" s="54">
        <v>1040000</v>
      </c>
      <c r="D1211" s="46">
        <v>1075000</v>
      </c>
      <c r="E1211" s="54">
        <v>0</v>
      </c>
      <c r="F1211" s="280">
        <f t="shared" si="442"/>
        <v>103.36538461538463</v>
      </c>
      <c r="G1211" s="25"/>
      <c r="H1211" s="264"/>
    </row>
    <row r="1212" spans="1:8" s="26" customFormat="1" ht="40.5" x14ac:dyDescent="0.2">
      <c r="A1212" s="52">
        <v>411200</v>
      </c>
      <c r="B1212" s="45" t="s">
        <v>45</v>
      </c>
      <c r="C1212" s="54">
        <v>29500</v>
      </c>
      <c r="D1212" s="46">
        <v>29500</v>
      </c>
      <c r="E1212" s="46">
        <v>3000</v>
      </c>
      <c r="F1212" s="280">
        <f t="shared" si="442"/>
        <v>100</v>
      </c>
      <c r="G1212" s="25"/>
      <c r="H1212" s="264"/>
    </row>
    <row r="1213" spans="1:8" s="26" customFormat="1" ht="40.5" x14ac:dyDescent="0.2">
      <c r="A1213" s="52">
        <v>411300</v>
      </c>
      <c r="B1213" s="45" t="s">
        <v>46</v>
      </c>
      <c r="C1213" s="54">
        <v>5000</v>
      </c>
      <c r="D1213" s="46">
        <v>6000</v>
      </c>
      <c r="E1213" s="54">
        <v>0</v>
      </c>
      <c r="F1213" s="280">
        <f t="shared" si="442"/>
        <v>120</v>
      </c>
      <c r="G1213" s="25"/>
      <c r="H1213" s="264"/>
    </row>
    <row r="1214" spans="1:8" s="26" customFormat="1" x14ac:dyDescent="0.2">
      <c r="A1214" s="52">
        <v>411400</v>
      </c>
      <c r="B1214" s="45" t="s">
        <v>47</v>
      </c>
      <c r="C1214" s="54">
        <v>13000.000000000002</v>
      </c>
      <c r="D1214" s="46">
        <v>15000</v>
      </c>
      <c r="E1214" s="46">
        <v>3600</v>
      </c>
      <c r="F1214" s="280">
        <f t="shared" si="442"/>
        <v>115.38461538461537</v>
      </c>
      <c r="G1214" s="25"/>
      <c r="H1214" s="264"/>
    </row>
    <row r="1215" spans="1:8" s="26" customFormat="1" x14ac:dyDescent="0.2">
      <c r="A1215" s="42">
        <v>412000</v>
      </c>
      <c r="B1215" s="47" t="s">
        <v>48</v>
      </c>
      <c r="C1215" s="41">
        <f t="shared" ref="C1215" si="445">SUM(C1216:C1228)</f>
        <v>196200</v>
      </c>
      <c r="D1215" s="41">
        <f t="shared" ref="D1215" si="446">SUM(D1216:D1228)</f>
        <v>180100</v>
      </c>
      <c r="E1215" s="41">
        <f t="shared" ref="E1215" si="447">SUM(E1216:E1228)</f>
        <v>52400</v>
      </c>
      <c r="F1215" s="283">
        <f t="shared" si="442"/>
        <v>91.794087665647297</v>
      </c>
      <c r="G1215" s="25"/>
      <c r="H1215" s="264"/>
    </row>
    <row r="1216" spans="1:8" s="26" customFormat="1" x14ac:dyDescent="0.2">
      <c r="A1216" s="52">
        <v>412100</v>
      </c>
      <c r="B1216" s="45" t="s">
        <v>49</v>
      </c>
      <c r="C1216" s="54">
        <v>800</v>
      </c>
      <c r="D1216" s="46">
        <v>800</v>
      </c>
      <c r="E1216" s="54">
        <v>0</v>
      </c>
      <c r="F1216" s="280">
        <f t="shared" si="442"/>
        <v>100</v>
      </c>
      <c r="G1216" s="25"/>
      <c r="H1216" s="264"/>
    </row>
    <row r="1217" spans="1:8" s="26" customFormat="1" ht="40.5" x14ac:dyDescent="0.2">
      <c r="A1217" s="52">
        <v>412200</v>
      </c>
      <c r="B1217" s="45" t="s">
        <v>50</v>
      </c>
      <c r="C1217" s="54">
        <v>45099.999999999993</v>
      </c>
      <c r="D1217" s="46">
        <v>43000</v>
      </c>
      <c r="E1217" s="46">
        <v>5200</v>
      </c>
      <c r="F1217" s="280">
        <f t="shared" si="442"/>
        <v>95.343680709534382</v>
      </c>
      <c r="G1217" s="25"/>
      <c r="H1217" s="264"/>
    </row>
    <row r="1218" spans="1:8" s="26" customFormat="1" x14ac:dyDescent="0.2">
      <c r="A1218" s="52">
        <v>412300</v>
      </c>
      <c r="B1218" s="45" t="s">
        <v>51</v>
      </c>
      <c r="C1218" s="54">
        <v>6500</v>
      </c>
      <c r="D1218" s="46">
        <v>7500</v>
      </c>
      <c r="E1218" s="46">
        <v>1000</v>
      </c>
      <c r="F1218" s="280">
        <f t="shared" si="442"/>
        <v>115.38461538461537</v>
      </c>
      <c r="G1218" s="25"/>
      <c r="H1218" s="264"/>
    </row>
    <row r="1219" spans="1:8" s="26" customFormat="1" x14ac:dyDescent="0.2">
      <c r="A1219" s="52">
        <v>412400</v>
      </c>
      <c r="B1219" s="45" t="s">
        <v>53</v>
      </c>
      <c r="C1219" s="54">
        <v>4700</v>
      </c>
      <c r="D1219" s="46">
        <v>4500</v>
      </c>
      <c r="E1219" s="46">
        <v>1000</v>
      </c>
      <c r="F1219" s="280">
        <f t="shared" si="442"/>
        <v>95.744680851063833</v>
      </c>
      <c r="G1219" s="25"/>
      <c r="H1219" s="264"/>
    </row>
    <row r="1220" spans="1:8" s="26" customFormat="1" x14ac:dyDescent="0.2">
      <c r="A1220" s="52">
        <v>412500</v>
      </c>
      <c r="B1220" s="45" t="s">
        <v>55</v>
      </c>
      <c r="C1220" s="54">
        <v>6000</v>
      </c>
      <c r="D1220" s="46">
        <v>6000</v>
      </c>
      <c r="E1220" s="46">
        <v>1000</v>
      </c>
      <c r="F1220" s="280">
        <f t="shared" si="442"/>
        <v>100</v>
      </c>
      <c r="G1220" s="25"/>
      <c r="H1220" s="264"/>
    </row>
    <row r="1221" spans="1:8" s="26" customFormat="1" x14ac:dyDescent="0.2">
      <c r="A1221" s="52">
        <v>412600</v>
      </c>
      <c r="B1221" s="45" t="s">
        <v>56</v>
      </c>
      <c r="C1221" s="54">
        <v>16000</v>
      </c>
      <c r="D1221" s="46">
        <v>15000</v>
      </c>
      <c r="E1221" s="46">
        <v>11800</v>
      </c>
      <c r="F1221" s="280">
        <f t="shared" si="442"/>
        <v>93.75</v>
      </c>
      <c r="G1221" s="25"/>
      <c r="H1221" s="264"/>
    </row>
    <row r="1222" spans="1:8" s="26" customFormat="1" x14ac:dyDescent="0.2">
      <c r="A1222" s="52">
        <v>412700</v>
      </c>
      <c r="B1222" s="45" t="s">
        <v>58</v>
      </c>
      <c r="C1222" s="54">
        <v>74300</v>
      </c>
      <c r="D1222" s="46">
        <v>48700</v>
      </c>
      <c r="E1222" s="46">
        <v>15700</v>
      </c>
      <c r="F1222" s="280">
        <f t="shared" si="442"/>
        <v>65.545087483176317</v>
      </c>
      <c r="G1222" s="25"/>
      <c r="H1222" s="264"/>
    </row>
    <row r="1223" spans="1:8" s="26" customFormat="1" x14ac:dyDescent="0.2">
      <c r="A1223" s="52">
        <v>412900</v>
      </c>
      <c r="B1223" s="45" t="s">
        <v>72</v>
      </c>
      <c r="C1223" s="54">
        <v>1000</v>
      </c>
      <c r="D1223" s="46">
        <v>900</v>
      </c>
      <c r="E1223" s="54">
        <v>0</v>
      </c>
      <c r="F1223" s="280">
        <f t="shared" si="442"/>
        <v>90</v>
      </c>
      <c r="G1223" s="25"/>
      <c r="H1223" s="264"/>
    </row>
    <row r="1224" spans="1:8" s="26" customFormat="1" x14ac:dyDescent="0.2">
      <c r="A1224" s="52">
        <v>412900</v>
      </c>
      <c r="B1224" s="45" t="s">
        <v>73</v>
      </c>
      <c r="C1224" s="54">
        <v>38500</v>
      </c>
      <c r="D1224" s="46">
        <v>50000</v>
      </c>
      <c r="E1224" s="54">
        <v>0</v>
      </c>
      <c r="F1224" s="280">
        <f t="shared" si="442"/>
        <v>129.87012987012986</v>
      </c>
      <c r="G1224" s="25"/>
      <c r="H1224" s="264"/>
    </row>
    <row r="1225" spans="1:8" s="26" customFormat="1" x14ac:dyDescent="0.2">
      <c r="A1225" s="52">
        <v>412900</v>
      </c>
      <c r="B1225" s="49" t="s">
        <v>74</v>
      </c>
      <c r="C1225" s="54">
        <v>600</v>
      </c>
      <c r="D1225" s="46">
        <v>1000</v>
      </c>
      <c r="E1225" s="54">
        <v>0</v>
      </c>
      <c r="F1225" s="280">
        <f t="shared" si="442"/>
        <v>166.66666666666669</v>
      </c>
      <c r="G1225" s="25"/>
      <c r="H1225" s="264"/>
    </row>
    <row r="1226" spans="1:8" s="26" customFormat="1" x14ac:dyDescent="0.2">
      <c r="A1226" s="52">
        <v>412900</v>
      </c>
      <c r="B1226" s="49" t="s">
        <v>75</v>
      </c>
      <c r="C1226" s="54">
        <v>200</v>
      </c>
      <c r="D1226" s="46">
        <v>400</v>
      </c>
      <c r="E1226" s="54">
        <v>0</v>
      </c>
      <c r="F1226" s="280">
        <f t="shared" si="442"/>
        <v>200</v>
      </c>
      <c r="G1226" s="25"/>
      <c r="H1226" s="264"/>
    </row>
    <row r="1227" spans="1:8" s="26" customFormat="1" x14ac:dyDescent="0.2">
      <c r="A1227" s="52">
        <v>412900</v>
      </c>
      <c r="B1227" s="49" t="s">
        <v>76</v>
      </c>
      <c r="C1227" s="54">
        <v>2500</v>
      </c>
      <c r="D1227" s="46">
        <v>2100</v>
      </c>
      <c r="E1227" s="54">
        <v>0</v>
      </c>
      <c r="F1227" s="280">
        <f t="shared" si="442"/>
        <v>84</v>
      </c>
      <c r="G1227" s="25"/>
      <c r="H1227" s="264"/>
    </row>
    <row r="1228" spans="1:8" s="26" customFormat="1" x14ac:dyDescent="0.2">
      <c r="A1228" s="52">
        <v>412900</v>
      </c>
      <c r="B1228" s="49" t="s">
        <v>78</v>
      </c>
      <c r="C1228" s="54">
        <v>0</v>
      </c>
      <c r="D1228" s="46">
        <v>200</v>
      </c>
      <c r="E1228" s="46">
        <v>16700</v>
      </c>
      <c r="F1228" s="280">
        <v>0</v>
      </c>
      <c r="G1228" s="25"/>
      <c r="H1228" s="264"/>
    </row>
    <row r="1229" spans="1:8" s="51" customFormat="1" x14ac:dyDescent="0.2">
      <c r="A1229" s="42">
        <v>510000</v>
      </c>
      <c r="B1229" s="47" t="s">
        <v>245</v>
      </c>
      <c r="C1229" s="41">
        <f>C1230+C1233</f>
        <v>9800</v>
      </c>
      <c r="D1229" s="41">
        <f>D1230+D1233</f>
        <v>7100</v>
      </c>
      <c r="E1229" s="41">
        <f>E1230+E1233</f>
        <v>9000</v>
      </c>
      <c r="F1229" s="283">
        <f t="shared" ref="F1229:F1238" si="448">D1229/C1229*100</f>
        <v>72.448979591836732</v>
      </c>
      <c r="G1229" s="266"/>
      <c r="H1229" s="264"/>
    </row>
    <row r="1230" spans="1:8" s="51" customFormat="1" x14ac:dyDescent="0.2">
      <c r="A1230" s="42">
        <v>511000</v>
      </c>
      <c r="B1230" s="47" t="s">
        <v>246</v>
      </c>
      <c r="C1230" s="41">
        <f t="shared" ref="C1230" si="449">C1232+C1231</f>
        <v>7800</v>
      </c>
      <c r="D1230" s="41">
        <f t="shared" ref="D1230" si="450">D1232+D1231</f>
        <v>7100</v>
      </c>
      <c r="E1230" s="41">
        <f t="shared" ref="E1230" si="451">E1232+E1231</f>
        <v>9000</v>
      </c>
      <c r="F1230" s="283">
        <f t="shared" si="448"/>
        <v>91.025641025641022</v>
      </c>
      <c r="G1230" s="266"/>
      <c r="H1230" s="264"/>
    </row>
    <row r="1231" spans="1:8" s="26" customFormat="1" ht="40.5" x14ac:dyDescent="0.2">
      <c r="A1231" s="52">
        <v>511200</v>
      </c>
      <c r="B1231" s="45" t="s">
        <v>248</v>
      </c>
      <c r="C1231" s="54">
        <v>2800</v>
      </c>
      <c r="D1231" s="46">
        <v>2100</v>
      </c>
      <c r="E1231" s="46">
        <v>3000</v>
      </c>
      <c r="F1231" s="280">
        <f t="shared" si="448"/>
        <v>75</v>
      </c>
      <c r="G1231" s="25"/>
      <c r="H1231" s="264"/>
    </row>
    <row r="1232" spans="1:8" s="26" customFormat="1" x14ac:dyDescent="0.2">
      <c r="A1232" s="52">
        <v>511300</v>
      </c>
      <c r="B1232" s="45" t="s">
        <v>249</v>
      </c>
      <c r="C1232" s="54">
        <v>5000</v>
      </c>
      <c r="D1232" s="46">
        <v>5000</v>
      </c>
      <c r="E1232" s="46">
        <v>6000</v>
      </c>
      <c r="F1232" s="280">
        <f t="shared" si="448"/>
        <v>100</v>
      </c>
      <c r="G1232" s="25"/>
      <c r="H1232" s="264"/>
    </row>
    <row r="1233" spans="1:8" s="51" customFormat="1" x14ac:dyDescent="0.2">
      <c r="A1233" s="42">
        <v>516000</v>
      </c>
      <c r="B1233" s="47" t="s">
        <v>257</v>
      </c>
      <c r="C1233" s="41">
        <f t="shared" ref="C1233" si="452">C1234</f>
        <v>2000</v>
      </c>
      <c r="D1233" s="41">
        <f t="shared" ref="D1233" si="453">D1234</f>
        <v>0</v>
      </c>
      <c r="E1233" s="41">
        <f t="shared" ref="E1233" si="454">E1234</f>
        <v>0</v>
      </c>
      <c r="F1233" s="283">
        <f t="shared" si="448"/>
        <v>0</v>
      </c>
      <c r="G1233" s="266"/>
      <c r="H1233" s="264"/>
    </row>
    <row r="1234" spans="1:8" s="26" customFormat="1" x14ac:dyDescent="0.2">
      <c r="A1234" s="52">
        <v>516100</v>
      </c>
      <c r="B1234" s="45" t="s">
        <v>257</v>
      </c>
      <c r="C1234" s="54">
        <v>2000</v>
      </c>
      <c r="D1234" s="46">
        <v>0</v>
      </c>
      <c r="E1234" s="54">
        <v>0</v>
      </c>
      <c r="F1234" s="280">
        <f t="shared" si="448"/>
        <v>0</v>
      </c>
      <c r="G1234" s="25"/>
      <c r="H1234" s="264"/>
    </row>
    <row r="1235" spans="1:8" s="51" customFormat="1" x14ac:dyDescent="0.2">
      <c r="A1235" s="42">
        <v>630000</v>
      </c>
      <c r="B1235" s="47" t="s">
        <v>277</v>
      </c>
      <c r="C1235" s="41">
        <f>C1236+0</f>
        <v>33700</v>
      </c>
      <c r="D1235" s="41">
        <f>D1236+0</f>
        <v>8400</v>
      </c>
      <c r="E1235" s="41">
        <f>E1236+0</f>
        <v>0</v>
      </c>
      <c r="F1235" s="283">
        <f t="shared" si="448"/>
        <v>24.925816023738872</v>
      </c>
      <c r="G1235" s="266"/>
      <c r="H1235" s="264"/>
    </row>
    <row r="1236" spans="1:8" s="51" customFormat="1" x14ac:dyDescent="0.2">
      <c r="A1236" s="42">
        <v>638000</v>
      </c>
      <c r="B1236" s="47" t="s">
        <v>284</v>
      </c>
      <c r="C1236" s="41">
        <f t="shared" ref="C1236" si="455">C1237</f>
        <v>33700</v>
      </c>
      <c r="D1236" s="41">
        <f t="shared" ref="D1236" si="456">D1237</f>
        <v>8400</v>
      </c>
      <c r="E1236" s="41">
        <f t="shared" ref="E1236" si="457">E1237</f>
        <v>0</v>
      </c>
      <c r="F1236" s="283">
        <f t="shared" si="448"/>
        <v>24.925816023738872</v>
      </c>
      <c r="G1236" s="266"/>
      <c r="H1236" s="264"/>
    </row>
    <row r="1237" spans="1:8" s="26" customFormat="1" x14ac:dyDescent="0.2">
      <c r="A1237" s="52">
        <v>638100</v>
      </c>
      <c r="B1237" s="45" t="s">
        <v>285</v>
      </c>
      <c r="C1237" s="54">
        <v>33700</v>
      </c>
      <c r="D1237" s="46">
        <v>8400</v>
      </c>
      <c r="E1237" s="54">
        <v>0</v>
      </c>
      <c r="F1237" s="280">
        <f t="shared" si="448"/>
        <v>24.925816023738872</v>
      </c>
      <c r="G1237" s="25"/>
      <c r="H1237" s="264"/>
    </row>
    <row r="1238" spans="1:8" s="26" customFormat="1" x14ac:dyDescent="0.2">
      <c r="A1238" s="82"/>
      <c r="B1238" s="76" t="s">
        <v>294</v>
      </c>
      <c r="C1238" s="80">
        <f>C1209+C1235+C1229</f>
        <v>1327200</v>
      </c>
      <c r="D1238" s="80">
        <f>D1209+D1235+D1229</f>
        <v>1321100</v>
      </c>
      <c r="E1238" s="80">
        <f>E1209+E1235+E1229</f>
        <v>68000</v>
      </c>
      <c r="F1238" s="30">
        <f t="shared" si="448"/>
        <v>99.540385774562992</v>
      </c>
      <c r="G1238" s="25"/>
      <c r="H1238" s="264"/>
    </row>
    <row r="1239" spans="1:8" s="26" customFormat="1" x14ac:dyDescent="0.2">
      <c r="A1239" s="62"/>
      <c r="B1239" s="92"/>
      <c r="C1239" s="63"/>
      <c r="D1239" s="63"/>
      <c r="E1239" s="63"/>
      <c r="F1239" s="145"/>
      <c r="G1239" s="25"/>
      <c r="H1239" s="264"/>
    </row>
    <row r="1240" spans="1:8" s="26" customFormat="1" x14ac:dyDescent="0.2">
      <c r="A1240" s="39"/>
      <c r="B1240" s="40"/>
      <c r="C1240" s="46"/>
      <c r="D1240" s="46"/>
      <c r="E1240" s="46"/>
      <c r="F1240" s="282"/>
      <c r="G1240" s="25"/>
      <c r="H1240" s="264"/>
    </row>
    <row r="1241" spans="1:8" s="26" customFormat="1" x14ac:dyDescent="0.2">
      <c r="A1241" s="44" t="s">
        <v>356</v>
      </c>
      <c r="B1241" s="47"/>
      <c r="C1241" s="46"/>
      <c r="D1241" s="46"/>
      <c r="E1241" s="46"/>
      <c r="F1241" s="282"/>
      <c r="G1241" s="25"/>
      <c r="H1241" s="264"/>
    </row>
    <row r="1242" spans="1:8" s="26" customFormat="1" x14ac:dyDescent="0.2">
      <c r="A1242" s="44" t="s">
        <v>345</v>
      </c>
      <c r="B1242" s="47"/>
      <c r="C1242" s="46"/>
      <c r="D1242" s="46"/>
      <c r="E1242" s="46"/>
      <c r="F1242" s="282"/>
      <c r="G1242" s="25"/>
      <c r="H1242" s="264"/>
    </row>
    <row r="1243" spans="1:8" s="26" customFormat="1" x14ac:dyDescent="0.2">
      <c r="A1243" s="44" t="s">
        <v>338</v>
      </c>
      <c r="B1243" s="47"/>
      <c r="C1243" s="46"/>
      <c r="D1243" s="46"/>
      <c r="E1243" s="46"/>
      <c r="F1243" s="282"/>
      <c r="G1243" s="25"/>
      <c r="H1243" s="264"/>
    </row>
    <row r="1244" spans="1:8" s="26" customFormat="1" x14ac:dyDescent="0.2">
      <c r="A1244" s="44" t="s">
        <v>293</v>
      </c>
      <c r="B1244" s="47"/>
      <c r="C1244" s="46"/>
      <c r="D1244" s="46"/>
      <c r="E1244" s="46"/>
      <c r="F1244" s="282"/>
      <c r="G1244" s="25"/>
      <c r="H1244" s="264"/>
    </row>
    <row r="1245" spans="1:8" s="26" customFormat="1" x14ac:dyDescent="0.2">
      <c r="A1245" s="44"/>
      <c r="B1245" s="72"/>
      <c r="C1245" s="63"/>
      <c r="D1245" s="63"/>
      <c r="E1245" s="63"/>
      <c r="F1245" s="145"/>
      <c r="G1245" s="25"/>
      <c r="H1245" s="264"/>
    </row>
    <row r="1246" spans="1:8" s="26" customFormat="1" x14ac:dyDescent="0.2">
      <c r="A1246" s="42">
        <v>410000</v>
      </c>
      <c r="B1246" s="43" t="s">
        <v>42</v>
      </c>
      <c r="C1246" s="41">
        <f>C1247+C1252+C1263</f>
        <v>1042000</v>
      </c>
      <c r="D1246" s="41">
        <f>D1247+D1252+D1263</f>
        <v>912100</v>
      </c>
      <c r="E1246" s="41">
        <f>E1247+E1252+E1263</f>
        <v>0</v>
      </c>
      <c r="F1246" s="283">
        <f t="shared" ref="F1246:F1273" si="458">D1246/C1246*100</f>
        <v>87.533589251439537</v>
      </c>
      <c r="G1246" s="25"/>
      <c r="H1246" s="264"/>
    </row>
    <row r="1247" spans="1:8" s="26" customFormat="1" x14ac:dyDescent="0.2">
      <c r="A1247" s="42">
        <v>411000</v>
      </c>
      <c r="B1247" s="43" t="s">
        <v>43</v>
      </c>
      <c r="C1247" s="41">
        <f t="shared" ref="C1247" si="459">SUM(C1248:C1251)</f>
        <v>338300</v>
      </c>
      <c r="D1247" s="41">
        <f t="shared" ref="D1247" si="460">SUM(D1248:D1251)</f>
        <v>339200</v>
      </c>
      <c r="E1247" s="41">
        <f>SUM(E1248:E1251)</f>
        <v>0</v>
      </c>
      <c r="F1247" s="283">
        <f t="shared" si="458"/>
        <v>100.26603606266626</v>
      </c>
      <c r="G1247" s="25"/>
      <c r="H1247" s="264"/>
    </row>
    <row r="1248" spans="1:8" s="26" customFormat="1" x14ac:dyDescent="0.2">
      <c r="A1248" s="52">
        <v>411100</v>
      </c>
      <c r="B1248" s="45" t="s">
        <v>44</v>
      </c>
      <c r="C1248" s="54">
        <v>294200</v>
      </c>
      <c r="D1248" s="46">
        <v>300000</v>
      </c>
      <c r="E1248" s="54">
        <v>0</v>
      </c>
      <c r="F1248" s="280">
        <f t="shared" si="458"/>
        <v>101.97144799456153</v>
      </c>
      <c r="G1248" s="25"/>
      <c r="H1248" s="264"/>
    </row>
    <row r="1249" spans="1:8" s="26" customFormat="1" ht="40.5" x14ac:dyDescent="0.2">
      <c r="A1249" s="52">
        <v>411200</v>
      </c>
      <c r="B1249" s="45" t="s">
        <v>45</v>
      </c>
      <c r="C1249" s="54">
        <v>13199.999999999998</v>
      </c>
      <c r="D1249" s="46">
        <v>13900</v>
      </c>
      <c r="E1249" s="54">
        <v>0</v>
      </c>
      <c r="F1249" s="280">
        <f t="shared" si="458"/>
        <v>105.30303030303033</v>
      </c>
      <c r="G1249" s="25"/>
      <c r="H1249" s="264"/>
    </row>
    <row r="1250" spans="1:8" s="26" customFormat="1" ht="40.5" x14ac:dyDescent="0.2">
      <c r="A1250" s="52">
        <v>411300</v>
      </c>
      <c r="B1250" s="45" t="s">
        <v>46</v>
      </c>
      <c r="C1250" s="54">
        <v>17900</v>
      </c>
      <c r="D1250" s="46">
        <v>12000</v>
      </c>
      <c r="E1250" s="54">
        <v>0</v>
      </c>
      <c r="F1250" s="280">
        <f t="shared" si="458"/>
        <v>67.039106145251395</v>
      </c>
      <c r="G1250" s="25"/>
      <c r="H1250" s="264"/>
    </row>
    <row r="1251" spans="1:8" s="26" customFormat="1" x14ac:dyDescent="0.2">
      <c r="A1251" s="52">
        <v>411400</v>
      </c>
      <c r="B1251" s="45" t="s">
        <v>47</v>
      </c>
      <c r="C1251" s="54">
        <v>13000</v>
      </c>
      <c r="D1251" s="46">
        <v>13300</v>
      </c>
      <c r="E1251" s="54">
        <v>0</v>
      </c>
      <c r="F1251" s="280">
        <f t="shared" si="458"/>
        <v>102.30769230769229</v>
      </c>
      <c r="G1251" s="25"/>
      <c r="H1251" s="264"/>
    </row>
    <row r="1252" spans="1:8" s="26" customFormat="1" x14ac:dyDescent="0.2">
      <c r="A1252" s="42">
        <v>412000</v>
      </c>
      <c r="B1252" s="47" t="s">
        <v>48</v>
      </c>
      <c r="C1252" s="41">
        <f>SUM(C1253:C1262)</f>
        <v>53700</v>
      </c>
      <c r="D1252" s="41">
        <f>SUM(D1253:D1262)</f>
        <v>52900</v>
      </c>
      <c r="E1252" s="41">
        <f>SUM(E1253:E1262)</f>
        <v>0</v>
      </c>
      <c r="F1252" s="283">
        <f t="shared" si="458"/>
        <v>98.510242085661076</v>
      </c>
      <c r="G1252" s="25"/>
      <c r="H1252" s="264"/>
    </row>
    <row r="1253" spans="1:8" s="26" customFormat="1" ht="40.5" x14ac:dyDescent="0.2">
      <c r="A1253" s="52">
        <v>412200</v>
      </c>
      <c r="B1253" s="45" t="s">
        <v>50</v>
      </c>
      <c r="C1253" s="54">
        <v>8200</v>
      </c>
      <c r="D1253" s="46">
        <v>8200</v>
      </c>
      <c r="E1253" s="54">
        <v>0</v>
      </c>
      <c r="F1253" s="280">
        <f t="shared" si="458"/>
        <v>100</v>
      </c>
      <c r="G1253" s="25"/>
      <c r="H1253" s="264"/>
    </row>
    <row r="1254" spans="1:8" s="26" customFormat="1" x14ac:dyDescent="0.2">
      <c r="A1254" s="52">
        <v>412300</v>
      </c>
      <c r="B1254" s="45" t="s">
        <v>51</v>
      </c>
      <c r="C1254" s="54">
        <v>3599.9999999999995</v>
      </c>
      <c r="D1254" s="46">
        <v>3599.9999999999995</v>
      </c>
      <c r="E1254" s="54">
        <v>0</v>
      </c>
      <c r="F1254" s="280">
        <f t="shared" si="458"/>
        <v>100</v>
      </c>
      <c r="G1254" s="25"/>
      <c r="H1254" s="264"/>
    </row>
    <row r="1255" spans="1:8" s="26" customFormat="1" x14ac:dyDescent="0.2">
      <c r="A1255" s="52">
        <v>412500</v>
      </c>
      <c r="B1255" s="45" t="s">
        <v>55</v>
      </c>
      <c r="C1255" s="54">
        <v>4000</v>
      </c>
      <c r="D1255" s="46">
        <v>4000</v>
      </c>
      <c r="E1255" s="54">
        <v>0</v>
      </c>
      <c r="F1255" s="280">
        <f t="shared" si="458"/>
        <v>100</v>
      </c>
      <c r="G1255" s="25"/>
      <c r="H1255" s="264"/>
    </row>
    <row r="1256" spans="1:8" s="26" customFormat="1" x14ac:dyDescent="0.2">
      <c r="A1256" s="52">
        <v>412600</v>
      </c>
      <c r="B1256" s="45" t="s">
        <v>56</v>
      </c>
      <c r="C1256" s="54">
        <v>21000</v>
      </c>
      <c r="D1256" s="46">
        <v>21000</v>
      </c>
      <c r="E1256" s="54">
        <v>0</v>
      </c>
      <c r="F1256" s="280">
        <f t="shared" si="458"/>
        <v>100</v>
      </c>
      <c r="G1256" s="25"/>
      <c r="H1256" s="264"/>
    </row>
    <row r="1257" spans="1:8" s="26" customFormat="1" x14ac:dyDescent="0.2">
      <c r="A1257" s="52">
        <v>412700</v>
      </c>
      <c r="B1257" s="45" t="s">
        <v>58</v>
      </c>
      <c r="C1257" s="54">
        <v>6000</v>
      </c>
      <c r="D1257" s="46">
        <v>5000</v>
      </c>
      <c r="E1257" s="54">
        <v>0</v>
      </c>
      <c r="F1257" s="280">
        <f t="shared" si="458"/>
        <v>83.333333333333343</v>
      </c>
      <c r="G1257" s="25"/>
      <c r="H1257" s="264"/>
    </row>
    <row r="1258" spans="1:8" s="26" customFormat="1" x14ac:dyDescent="0.2">
      <c r="A1258" s="52">
        <v>412900</v>
      </c>
      <c r="B1258" s="49" t="s">
        <v>72</v>
      </c>
      <c r="C1258" s="54">
        <v>500</v>
      </c>
      <c r="D1258" s="46">
        <v>500</v>
      </c>
      <c r="E1258" s="54">
        <v>0</v>
      </c>
      <c r="F1258" s="280">
        <f t="shared" si="458"/>
        <v>100</v>
      </c>
      <c r="G1258" s="25"/>
      <c r="H1258" s="264"/>
    </row>
    <row r="1259" spans="1:8" s="26" customFormat="1" x14ac:dyDescent="0.2">
      <c r="A1259" s="52">
        <v>412900</v>
      </c>
      <c r="B1259" s="49" t="s">
        <v>74</v>
      </c>
      <c r="C1259" s="54">
        <v>2600</v>
      </c>
      <c r="D1259" s="46">
        <v>2600</v>
      </c>
      <c r="E1259" s="54">
        <v>0</v>
      </c>
      <c r="F1259" s="280">
        <f t="shared" si="458"/>
        <v>100</v>
      </c>
      <c r="G1259" s="25"/>
      <c r="H1259" s="264"/>
    </row>
    <row r="1260" spans="1:8" s="26" customFormat="1" x14ac:dyDescent="0.2">
      <c r="A1260" s="52">
        <v>412900</v>
      </c>
      <c r="B1260" s="49" t="s">
        <v>75</v>
      </c>
      <c r="C1260" s="54">
        <v>4200</v>
      </c>
      <c r="D1260" s="46">
        <v>4500</v>
      </c>
      <c r="E1260" s="54">
        <v>0</v>
      </c>
      <c r="F1260" s="280">
        <f t="shared" si="458"/>
        <v>107.14285714285714</v>
      </c>
      <c r="G1260" s="25"/>
      <c r="H1260" s="264"/>
    </row>
    <row r="1261" spans="1:8" s="26" customFormat="1" x14ac:dyDescent="0.2">
      <c r="A1261" s="52">
        <v>412900</v>
      </c>
      <c r="B1261" s="49" t="s">
        <v>76</v>
      </c>
      <c r="C1261" s="54">
        <v>700</v>
      </c>
      <c r="D1261" s="46">
        <v>700</v>
      </c>
      <c r="E1261" s="54">
        <v>0</v>
      </c>
      <c r="F1261" s="280">
        <f t="shared" si="458"/>
        <v>100</v>
      </c>
      <c r="G1261" s="25"/>
      <c r="H1261" s="264"/>
    </row>
    <row r="1262" spans="1:8" s="26" customFormat="1" x14ac:dyDescent="0.2">
      <c r="A1262" s="52">
        <v>412900</v>
      </c>
      <c r="B1262" s="45" t="s">
        <v>78</v>
      </c>
      <c r="C1262" s="54">
        <v>2900</v>
      </c>
      <c r="D1262" s="46">
        <v>2800</v>
      </c>
      <c r="E1262" s="54">
        <v>0</v>
      </c>
      <c r="F1262" s="280">
        <f t="shared" si="458"/>
        <v>96.551724137931032</v>
      </c>
      <c r="G1262" s="25"/>
      <c r="H1262" s="264"/>
    </row>
    <row r="1263" spans="1:8" s="79" customFormat="1" x14ac:dyDescent="0.2">
      <c r="A1263" s="42">
        <v>415000</v>
      </c>
      <c r="B1263" s="47" t="s">
        <v>118</v>
      </c>
      <c r="C1263" s="41">
        <f>SUM(C1264:C1264)</f>
        <v>650000</v>
      </c>
      <c r="D1263" s="41">
        <f>SUM(D1264:D1264)</f>
        <v>520000</v>
      </c>
      <c r="E1263" s="41">
        <f>SUM(E1264:E1264)</f>
        <v>0</v>
      </c>
      <c r="F1263" s="283">
        <f t="shared" si="458"/>
        <v>80</v>
      </c>
      <c r="G1263" s="270"/>
      <c r="H1263" s="264"/>
    </row>
    <row r="1264" spans="1:8" s="26" customFormat="1" x14ac:dyDescent="0.2">
      <c r="A1264" s="52">
        <v>415200</v>
      </c>
      <c r="B1264" s="45" t="s">
        <v>842</v>
      </c>
      <c r="C1264" s="54">
        <v>650000</v>
      </c>
      <c r="D1264" s="46">
        <v>520000</v>
      </c>
      <c r="E1264" s="54">
        <v>0</v>
      </c>
      <c r="F1264" s="280">
        <f t="shared" si="458"/>
        <v>80</v>
      </c>
      <c r="G1264" s="25"/>
      <c r="H1264" s="264"/>
    </row>
    <row r="1265" spans="1:8" s="79" customFormat="1" x14ac:dyDescent="0.2">
      <c r="A1265" s="42">
        <v>480000</v>
      </c>
      <c r="B1265" s="47" t="s">
        <v>202</v>
      </c>
      <c r="C1265" s="41">
        <f t="shared" ref="C1265:C1266" si="461">C1266</f>
        <v>1400000.0000000002</v>
      </c>
      <c r="D1265" s="41">
        <f t="shared" ref="D1265:D1266" si="462">D1266</f>
        <v>1450000</v>
      </c>
      <c r="E1265" s="41">
        <f t="shared" ref="E1265:E1266" si="463">E1266</f>
        <v>0</v>
      </c>
      <c r="F1265" s="283">
        <f t="shared" si="458"/>
        <v>103.57142857142856</v>
      </c>
      <c r="G1265" s="270"/>
      <c r="H1265" s="264"/>
    </row>
    <row r="1266" spans="1:8" s="79" customFormat="1" x14ac:dyDescent="0.2">
      <c r="A1266" s="42">
        <v>488000</v>
      </c>
      <c r="B1266" s="47" t="s">
        <v>29</v>
      </c>
      <c r="C1266" s="41">
        <f t="shared" si="461"/>
        <v>1400000.0000000002</v>
      </c>
      <c r="D1266" s="41">
        <f t="shared" si="462"/>
        <v>1450000</v>
      </c>
      <c r="E1266" s="41">
        <f t="shared" si="463"/>
        <v>0</v>
      </c>
      <c r="F1266" s="283">
        <f t="shared" si="458"/>
        <v>103.57142857142856</v>
      </c>
      <c r="G1266" s="270"/>
      <c r="H1266" s="264"/>
    </row>
    <row r="1267" spans="1:8" s="26" customFormat="1" x14ac:dyDescent="0.2">
      <c r="A1267" s="52">
        <v>488100</v>
      </c>
      <c r="B1267" s="45" t="s">
        <v>230</v>
      </c>
      <c r="C1267" s="54">
        <v>1400000.0000000002</v>
      </c>
      <c r="D1267" s="46">
        <v>1450000</v>
      </c>
      <c r="E1267" s="54">
        <v>0</v>
      </c>
      <c r="F1267" s="280">
        <f t="shared" si="458"/>
        <v>103.57142857142856</v>
      </c>
      <c r="G1267" s="25"/>
      <c r="H1267" s="264"/>
    </row>
    <row r="1268" spans="1:8" s="51" customFormat="1" x14ac:dyDescent="0.2">
      <c r="A1268" s="42">
        <v>510000</v>
      </c>
      <c r="B1268" s="47" t="s">
        <v>245</v>
      </c>
      <c r="C1268" s="41">
        <f>C1269+0+C1271</f>
        <v>4000</v>
      </c>
      <c r="D1268" s="41">
        <f>D1269+0+D1271</f>
        <v>4000</v>
      </c>
      <c r="E1268" s="41">
        <f>E1269+0+E1271</f>
        <v>0</v>
      </c>
      <c r="F1268" s="283">
        <f t="shared" si="458"/>
        <v>100</v>
      </c>
      <c r="G1268" s="266"/>
      <c r="H1268" s="264"/>
    </row>
    <row r="1269" spans="1:8" s="51" customFormat="1" x14ac:dyDescent="0.2">
      <c r="A1269" s="42">
        <v>511000</v>
      </c>
      <c r="B1269" s="47" t="s">
        <v>246</v>
      </c>
      <c r="C1269" s="41">
        <f>C1270+0</f>
        <v>2500</v>
      </c>
      <c r="D1269" s="41">
        <f>D1270+0</f>
        <v>2500</v>
      </c>
      <c r="E1269" s="41">
        <f>E1270+0</f>
        <v>0</v>
      </c>
      <c r="F1269" s="283">
        <f t="shared" si="458"/>
        <v>100</v>
      </c>
      <c r="G1269" s="266"/>
      <c r="H1269" s="264"/>
    </row>
    <row r="1270" spans="1:8" s="26" customFormat="1" x14ac:dyDescent="0.2">
      <c r="A1270" s="52">
        <v>511300</v>
      </c>
      <c r="B1270" s="45" t="s">
        <v>249</v>
      </c>
      <c r="C1270" s="54">
        <v>2500</v>
      </c>
      <c r="D1270" s="46">
        <v>2500</v>
      </c>
      <c r="E1270" s="54">
        <v>0</v>
      </c>
      <c r="F1270" s="280">
        <f t="shared" si="458"/>
        <v>100</v>
      </c>
      <c r="G1270" s="25"/>
      <c r="H1270" s="264"/>
    </row>
    <row r="1271" spans="1:8" s="51" customFormat="1" x14ac:dyDescent="0.2">
      <c r="A1271" s="42">
        <v>516000</v>
      </c>
      <c r="B1271" s="47" t="s">
        <v>257</v>
      </c>
      <c r="C1271" s="41">
        <f t="shared" ref="C1271" si="464">C1272</f>
        <v>1500</v>
      </c>
      <c r="D1271" s="41">
        <f t="shared" ref="D1271" si="465">D1272</f>
        <v>1500</v>
      </c>
      <c r="E1271" s="41">
        <f t="shared" ref="E1271" si="466">E1272</f>
        <v>0</v>
      </c>
      <c r="F1271" s="283">
        <f t="shared" si="458"/>
        <v>100</v>
      </c>
      <c r="G1271" s="266"/>
      <c r="H1271" s="264"/>
    </row>
    <row r="1272" spans="1:8" s="26" customFormat="1" x14ac:dyDescent="0.2">
      <c r="A1272" s="52">
        <v>516100</v>
      </c>
      <c r="B1272" s="45" t="s">
        <v>257</v>
      </c>
      <c r="C1272" s="54">
        <v>1500</v>
      </c>
      <c r="D1272" s="46">
        <v>1500</v>
      </c>
      <c r="E1272" s="54">
        <v>0</v>
      </c>
      <c r="F1272" s="280">
        <f t="shared" si="458"/>
        <v>100</v>
      </c>
      <c r="G1272" s="25"/>
      <c r="H1272" s="264"/>
    </row>
    <row r="1273" spans="1:8" s="26" customFormat="1" x14ac:dyDescent="0.2">
      <c r="A1273" s="82"/>
      <c r="B1273" s="76" t="s">
        <v>294</v>
      </c>
      <c r="C1273" s="80">
        <f>C1246+C1265+C1268+0</f>
        <v>2446000</v>
      </c>
      <c r="D1273" s="80">
        <f>D1246+D1265+D1268+0</f>
        <v>2366100</v>
      </c>
      <c r="E1273" s="80">
        <f>E1246+E1265+E1268+0</f>
        <v>0</v>
      </c>
      <c r="F1273" s="30">
        <f t="shared" si="458"/>
        <v>96.73344235486509</v>
      </c>
      <c r="G1273" s="25"/>
      <c r="H1273" s="264"/>
    </row>
    <row r="1274" spans="1:8" s="26" customFormat="1" x14ac:dyDescent="0.2">
      <c r="A1274" s="36"/>
      <c r="B1274" s="45"/>
      <c r="C1274" s="46"/>
      <c r="D1274" s="46"/>
      <c r="E1274" s="46"/>
      <c r="F1274" s="282"/>
      <c r="G1274" s="25"/>
      <c r="H1274" s="264"/>
    </row>
    <row r="1275" spans="1:8" s="26" customFormat="1" x14ac:dyDescent="0.2">
      <c r="A1275" s="39"/>
      <c r="B1275" s="40"/>
      <c r="C1275" s="46"/>
      <c r="D1275" s="46"/>
      <c r="E1275" s="46"/>
      <c r="F1275" s="282"/>
      <c r="G1275" s="25"/>
      <c r="H1275" s="264"/>
    </row>
    <row r="1276" spans="1:8" s="26" customFormat="1" x14ac:dyDescent="0.2">
      <c r="A1276" s="44" t="s">
        <v>742</v>
      </c>
      <c r="B1276" s="47"/>
      <c r="C1276" s="46"/>
      <c r="D1276" s="46"/>
      <c r="E1276" s="46"/>
      <c r="F1276" s="282"/>
      <c r="G1276" s="25"/>
      <c r="H1276" s="264"/>
    </row>
    <row r="1277" spans="1:8" s="26" customFormat="1" x14ac:dyDescent="0.2">
      <c r="A1277" s="44" t="s">
        <v>345</v>
      </c>
      <c r="B1277" s="47"/>
      <c r="C1277" s="46"/>
      <c r="D1277" s="46"/>
      <c r="E1277" s="46"/>
      <c r="F1277" s="282"/>
      <c r="G1277" s="25"/>
      <c r="H1277" s="264"/>
    </row>
    <row r="1278" spans="1:8" s="26" customFormat="1" x14ac:dyDescent="0.2">
      <c r="A1278" s="44" t="s">
        <v>362</v>
      </c>
      <c r="B1278" s="47"/>
      <c r="C1278" s="46"/>
      <c r="D1278" s="46"/>
      <c r="E1278" s="46"/>
      <c r="F1278" s="282"/>
      <c r="G1278" s="25"/>
      <c r="H1278" s="264"/>
    </row>
    <row r="1279" spans="1:8" s="26" customFormat="1" x14ac:dyDescent="0.2">
      <c r="A1279" s="44" t="s">
        <v>741</v>
      </c>
      <c r="B1279" s="47"/>
      <c r="C1279" s="46"/>
      <c r="D1279" s="46"/>
      <c r="E1279" s="46"/>
      <c r="F1279" s="282"/>
      <c r="G1279" s="25"/>
      <c r="H1279" s="264"/>
    </row>
    <row r="1280" spans="1:8" s="26" customFormat="1" x14ac:dyDescent="0.2">
      <c r="A1280" s="44"/>
      <c r="B1280" s="72"/>
      <c r="C1280" s="63"/>
      <c r="D1280" s="63"/>
      <c r="E1280" s="63"/>
      <c r="F1280" s="145"/>
      <c r="G1280" s="25"/>
      <c r="H1280" s="264"/>
    </row>
    <row r="1281" spans="1:8" s="26" customFormat="1" x14ac:dyDescent="0.2">
      <c r="A1281" s="42">
        <v>410000</v>
      </c>
      <c r="B1281" s="43" t="s">
        <v>42</v>
      </c>
      <c r="C1281" s="41">
        <f>C1282+C1287+C1297</f>
        <v>2295900</v>
      </c>
      <c r="D1281" s="41">
        <f>D1282+D1287+D1297</f>
        <v>2342000</v>
      </c>
      <c r="E1281" s="41">
        <f>E1282+E1287+E1297</f>
        <v>1022700</v>
      </c>
      <c r="F1281" s="283">
        <f t="shared" ref="F1281:F1287" si="467">D1281/C1281*100</f>
        <v>102.00792717452852</v>
      </c>
      <c r="G1281" s="25"/>
      <c r="H1281" s="264"/>
    </row>
    <row r="1282" spans="1:8" s="26" customFormat="1" x14ac:dyDescent="0.2">
      <c r="A1282" s="42">
        <v>411000</v>
      </c>
      <c r="B1282" s="43" t="s">
        <v>43</v>
      </c>
      <c r="C1282" s="41">
        <f t="shared" ref="C1282" si="468">SUM(C1283:C1286)</f>
        <v>2292000</v>
      </c>
      <c r="D1282" s="41">
        <f t="shared" ref="D1282" si="469">SUM(D1283:D1286)</f>
        <v>2338000</v>
      </c>
      <c r="E1282" s="41">
        <f>SUM(E1283:E1286)</f>
        <v>231800</v>
      </c>
      <c r="F1282" s="283">
        <f t="shared" si="467"/>
        <v>102.00698080279231</v>
      </c>
      <c r="G1282" s="25"/>
      <c r="H1282" s="264"/>
    </row>
    <row r="1283" spans="1:8" s="26" customFormat="1" x14ac:dyDescent="0.2">
      <c r="A1283" s="52">
        <v>411100</v>
      </c>
      <c r="B1283" s="45" t="s">
        <v>44</v>
      </c>
      <c r="C1283" s="54">
        <v>2120000</v>
      </c>
      <c r="D1283" s="46">
        <v>2163000</v>
      </c>
      <c r="E1283" s="46">
        <v>181200</v>
      </c>
      <c r="F1283" s="280">
        <f t="shared" si="467"/>
        <v>102.02830188679246</v>
      </c>
      <c r="G1283" s="25"/>
      <c r="H1283" s="264"/>
    </row>
    <row r="1284" spans="1:8" s="26" customFormat="1" ht="40.5" x14ac:dyDescent="0.2">
      <c r="A1284" s="52">
        <v>411200</v>
      </c>
      <c r="B1284" s="45" t="s">
        <v>45</v>
      </c>
      <c r="C1284" s="54">
        <v>77000</v>
      </c>
      <c r="D1284" s="46">
        <v>78000</v>
      </c>
      <c r="E1284" s="46">
        <v>39000</v>
      </c>
      <c r="F1284" s="280">
        <f t="shared" si="467"/>
        <v>101.29870129870129</v>
      </c>
      <c r="G1284" s="25"/>
      <c r="H1284" s="264"/>
    </row>
    <row r="1285" spans="1:8" s="26" customFormat="1" ht="40.5" x14ac:dyDescent="0.2">
      <c r="A1285" s="52">
        <v>411300</v>
      </c>
      <c r="B1285" s="45" t="s">
        <v>46</v>
      </c>
      <c r="C1285" s="54">
        <v>65000.000000000007</v>
      </c>
      <c r="D1285" s="46">
        <v>62000</v>
      </c>
      <c r="E1285" s="54">
        <v>5000</v>
      </c>
      <c r="F1285" s="280">
        <f t="shared" si="467"/>
        <v>95.384615384615373</v>
      </c>
      <c r="G1285" s="25"/>
      <c r="H1285" s="264"/>
    </row>
    <row r="1286" spans="1:8" s="26" customFormat="1" x14ac:dyDescent="0.2">
      <c r="A1286" s="52">
        <v>411400</v>
      </c>
      <c r="B1286" s="45" t="s">
        <v>47</v>
      </c>
      <c r="C1286" s="54">
        <v>29999.999999999967</v>
      </c>
      <c r="D1286" s="46">
        <v>35000</v>
      </c>
      <c r="E1286" s="54">
        <v>6600</v>
      </c>
      <c r="F1286" s="280">
        <f t="shared" si="467"/>
        <v>116.66666666666679</v>
      </c>
      <c r="G1286" s="25"/>
      <c r="H1286" s="264"/>
    </row>
    <row r="1287" spans="1:8" s="26" customFormat="1" x14ac:dyDescent="0.2">
      <c r="A1287" s="42">
        <v>412000</v>
      </c>
      <c r="B1287" s="47" t="s">
        <v>48</v>
      </c>
      <c r="C1287" s="41">
        <f>SUM(C1288:C1296)</f>
        <v>3899.9999999999995</v>
      </c>
      <c r="D1287" s="41">
        <f>SUM(D1288:D1296)</f>
        <v>4000</v>
      </c>
      <c r="E1287" s="41">
        <f>SUM(E1288:E1296)</f>
        <v>740900</v>
      </c>
      <c r="F1287" s="283">
        <f t="shared" si="467"/>
        <v>102.56410256410258</v>
      </c>
      <c r="G1287" s="25"/>
      <c r="H1287" s="264"/>
    </row>
    <row r="1288" spans="1:8" s="26" customFormat="1" ht="40.5" x14ac:dyDescent="0.2">
      <c r="A1288" s="52">
        <v>412200</v>
      </c>
      <c r="B1288" s="45" t="s">
        <v>50</v>
      </c>
      <c r="C1288" s="54">
        <v>0</v>
      </c>
      <c r="D1288" s="46">
        <v>0</v>
      </c>
      <c r="E1288" s="46">
        <v>430000</v>
      </c>
      <c r="F1288" s="280">
        <v>0</v>
      </c>
      <c r="G1288" s="25"/>
      <c r="H1288" s="264"/>
    </row>
    <row r="1289" spans="1:8" s="26" customFormat="1" x14ac:dyDescent="0.2">
      <c r="A1289" s="52">
        <v>412300</v>
      </c>
      <c r="B1289" s="45" t="s">
        <v>51</v>
      </c>
      <c r="C1289" s="54">
        <v>0</v>
      </c>
      <c r="D1289" s="46">
        <v>0</v>
      </c>
      <c r="E1289" s="46">
        <v>51000</v>
      </c>
      <c r="F1289" s="280">
        <v>0</v>
      </c>
      <c r="G1289" s="25"/>
      <c r="H1289" s="264"/>
    </row>
    <row r="1290" spans="1:8" s="26" customFormat="1" x14ac:dyDescent="0.2">
      <c r="A1290" s="52">
        <v>412400</v>
      </c>
      <c r="B1290" s="45" t="s">
        <v>53</v>
      </c>
      <c r="C1290" s="54">
        <v>0</v>
      </c>
      <c r="D1290" s="46">
        <v>0</v>
      </c>
      <c r="E1290" s="46">
        <v>3000</v>
      </c>
      <c r="F1290" s="280">
        <v>0</v>
      </c>
      <c r="G1290" s="25"/>
      <c r="H1290" s="264"/>
    </row>
    <row r="1291" spans="1:8" s="26" customFormat="1" x14ac:dyDescent="0.2">
      <c r="A1291" s="52">
        <v>412500</v>
      </c>
      <c r="B1291" s="45" t="s">
        <v>55</v>
      </c>
      <c r="C1291" s="54">
        <v>0</v>
      </c>
      <c r="D1291" s="46">
        <v>0</v>
      </c>
      <c r="E1291" s="46">
        <v>104000</v>
      </c>
      <c r="F1291" s="280">
        <v>0</v>
      </c>
      <c r="G1291" s="25"/>
      <c r="H1291" s="264"/>
    </row>
    <row r="1292" spans="1:8" s="26" customFormat="1" x14ac:dyDescent="0.2">
      <c r="A1292" s="52">
        <v>412600</v>
      </c>
      <c r="B1292" s="45" t="s">
        <v>56</v>
      </c>
      <c r="C1292" s="54">
        <v>0</v>
      </c>
      <c r="D1292" s="46">
        <v>0</v>
      </c>
      <c r="E1292" s="46">
        <v>22200</v>
      </c>
      <c r="F1292" s="280">
        <v>0</v>
      </c>
      <c r="G1292" s="25"/>
      <c r="H1292" s="264"/>
    </row>
    <row r="1293" spans="1:8" s="26" customFormat="1" x14ac:dyDescent="0.2">
      <c r="A1293" s="52">
        <v>412700</v>
      </c>
      <c r="B1293" s="45" t="s">
        <v>58</v>
      </c>
      <c r="C1293" s="54">
        <v>0</v>
      </c>
      <c r="D1293" s="46">
        <v>0</v>
      </c>
      <c r="E1293" s="46">
        <v>67000</v>
      </c>
      <c r="F1293" s="280">
        <v>0</v>
      </c>
      <c r="G1293" s="25"/>
      <c r="H1293" s="264"/>
    </row>
    <row r="1294" spans="1:8" s="26" customFormat="1" x14ac:dyDescent="0.2">
      <c r="A1294" s="52">
        <v>412800</v>
      </c>
      <c r="B1294" s="45" t="s">
        <v>71</v>
      </c>
      <c r="C1294" s="54">
        <v>0</v>
      </c>
      <c r="D1294" s="46">
        <v>0</v>
      </c>
      <c r="E1294" s="46">
        <v>3000</v>
      </c>
      <c r="F1294" s="280">
        <v>0</v>
      </c>
      <c r="G1294" s="25"/>
      <c r="H1294" s="264"/>
    </row>
    <row r="1295" spans="1:8" s="26" customFormat="1" x14ac:dyDescent="0.2">
      <c r="A1295" s="52">
        <v>412900</v>
      </c>
      <c r="B1295" s="45" t="s">
        <v>76</v>
      </c>
      <c r="C1295" s="54">
        <v>3899.9999999999995</v>
      </c>
      <c r="D1295" s="46">
        <v>4000</v>
      </c>
      <c r="E1295" s="54">
        <v>0</v>
      </c>
      <c r="F1295" s="280">
        <f>D1295/C1295*100</f>
        <v>102.56410256410258</v>
      </c>
      <c r="G1295" s="25"/>
      <c r="H1295" s="264"/>
    </row>
    <row r="1296" spans="1:8" s="26" customFormat="1" x14ac:dyDescent="0.2">
      <c r="A1296" s="52">
        <v>412900</v>
      </c>
      <c r="B1296" s="45" t="s">
        <v>78</v>
      </c>
      <c r="C1296" s="54">
        <v>0</v>
      </c>
      <c r="D1296" s="46">
        <v>0</v>
      </c>
      <c r="E1296" s="46">
        <v>60700</v>
      </c>
      <c r="F1296" s="280">
        <v>0</v>
      </c>
      <c r="G1296" s="25"/>
      <c r="H1296" s="264"/>
    </row>
    <row r="1297" spans="1:8" s="51" customFormat="1" x14ac:dyDescent="0.2">
      <c r="A1297" s="42">
        <v>413000</v>
      </c>
      <c r="B1297" s="47" t="s">
        <v>95</v>
      </c>
      <c r="C1297" s="41">
        <f t="shared" ref="C1297" si="470">C1298</f>
        <v>0</v>
      </c>
      <c r="D1297" s="41">
        <f t="shared" ref="D1297" si="471">D1298</f>
        <v>0</v>
      </c>
      <c r="E1297" s="41">
        <f t="shared" ref="E1297" si="472">E1298</f>
        <v>50000</v>
      </c>
      <c r="F1297" s="283">
        <v>0</v>
      </c>
      <c r="G1297" s="266"/>
      <c r="H1297" s="264"/>
    </row>
    <row r="1298" spans="1:8" s="26" customFormat="1" x14ac:dyDescent="0.2">
      <c r="A1298" s="52">
        <v>413900</v>
      </c>
      <c r="B1298" s="45" t="s">
        <v>105</v>
      </c>
      <c r="C1298" s="54">
        <v>0</v>
      </c>
      <c r="D1298" s="46">
        <v>0</v>
      </c>
      <c r="E1298" s="46">
        <v>50000</v>
      </c>
      <c r="F1298" s="280">
        <v>0</v>
      </c>
      <c r="G1298" s="25"/>
      <c r="H1298" s="264"/>
    </row>
    <row r="1299" spans="1:8" s="51" customFormat="1" x14ac:dyDescent="0.2">
      <c r="A1299" s="42">
        <v>510000</v>
      </c>
      <c r="B1299" s="47" t="s">
        <v>245</v>
      </c>
      <c r="C1299" s="41">
        <f>C1300+C1304</f>
        <v>600000</v>
      </c>
      <c r="D1299" s="41">
        <f>D1300+D1304</f>
        <v>600000</v>
      </c>
      <c r="E1299" s="41">
        <f>E1300+E1304</f>
        <v>401000</v>
      </c>
      <c r="F1299" s="283">
        <f>D1299/C1299*100</f>
        <v>100</v>
      </c>
      <c r="G1299" s="266"/>
      <c r="H1299" s="264"/>
    </row>
    <row r="1300" spans="1:8" s="51" customFormat="1" x14ac:dyDescent="0.2">
      <c r="A1300" s="42">
        <v>511000</v>
      </c>
      <c r="B1300" s="47" t="s">
        <v>246</v>
      </c>
      <c r="C1300" s="41">
        <f>SUM(C1301:C1303)</f>
        <v>0</v>
      </c>
      <c r="D1300" s="41">
        <f>SUM(D1301:D1303)</f>
        <v>0</v>
      </c>
      <c r="E1300" s="41">
        <f>SUM(E1301:E1303)</f>
        <v>83000</v>
      </c>
      <c r="F1300" s="283">
        <v>0</v>
      </c>
      <c r="G1300" s="266"/>
      <c r="H1300" s="264"/>
    </row>
    <row r="1301" spans="1:8" s="26" customFormat="1" x14ac:dyDescent="0.2">
      <c r="A1301" s="52">
        <v>511100</v>
      </c>
      <c r="B1301" s="45" t="s">
        <v>247</v>
      </c>
      <c r="C1301" s="54">
        <v>0</v>
      </c>
      <c r="D1301" s="46">
        <v>0</v>
      </c>
      <c r="E1301" s="46">
        <v>5000</v>
      </c>
      <c r="F1301" s="280">
        <v>0</v>
      </c>
      <c r="G1301" s="25"/>
      <c r="H1301" s="264"/>
    </row>
    <row r="1302" spans="1:8" s="26" customFormat="1" ht="40.5" x14ac:dyDescent="0.2">
      <c r="A1302" s="52">
        <v>511200</v>
      </c>
      <c r="B1302" s="45" t="s">
        <v>248</v>
      </c>
      <c r="C1302" s="54">
        <v>0</v>
      </c>
      <c r="D1302" s="46">
        <v>0</v>
      </c>
      <c r="E1302" s="46">
        <v>23000</v>
      </c>
      <c r="F1302" s="280">
        <v>0</v>
      </c>
      <c r="G1302" s="25"/>
      <c r="H1302" s="264"/>
    </row>
    <row r="1303" spans="1:8" s="26" customFormat="1" x14ac:dyDescent="0.2">
      <c r="A1303" s="52">
        <v>511300</v>
      </c>
      <c r="B1303" s="45" t="s">
        <v>249</v>
      </c>
      <c r="C1303" s="54">
        <v>0</v>
      </c>
      <c r="D1303" s="46">
        <v>0</v>
      </c>
      <c r="E1303" s="46">
        <v>55000</v>
      </c>
      <c r="F1303" s="280">
        <v>0</v>
      </c>
      <c r="G1303" s="25"/>
      <c r="H1303" s="264"/>
    </row>
    <row r="1304" spans="1:8" s="51" customFormat="1" x14ac:dyDescent="0.2">
      <c r="A1304" s="42">
        <v>516000</v>
      </c>
      <c r="B1304" s="47" t="s">
        <v>257</v>
      </c>
      <c r="C1304" s="41">
        <f t="shared" ref="C1304" si="473">C1305</f>
        <v>600000</v>
      </c>
      <c r="D1304" s="41">
        <f t="shared" ref="D1304" si="474">D1305</f>
        <v>600000</v>
      </c>
      <c r="E1304" s="41">
        <f>E1305</f>
        <v>318000</v>
      </c>
      <c r="F1304" s="283">
        <f>D1304/C1304*100</f>
        <v>100</v>
      </c>
      <c r="G1304" s="266"/>
      <c r="H1304" s="264"/>
    </row>
    <row r="1305" spans="1:8" s="26" customFormat="1" x14ac:dyDescent="0.2">
      <c r="A1305" s="52">
        <v>516100</v>
      </c>
      <c r="B1305" s="45" t="s">
        <v>257</v>
      </c>
      <c r="C1305" s="54">
        <v>600000</v>
      </c>
      <c r="D1305" s="46">
        <v>600000</v>
      </c>
      <c r="E1305" s="46">
        <v>318000</v>
      </c>
      <c r="F1305" s="280">
        <f>D1305/C1305*100</f>
        <v>100</v>
      </c>
      <c r="G1305" s="25"/>
      <c r="H1305" s="264"/>
    </row>
    <row r="1306" spans="1:8" s="51" customFormat="1" x14ac:dyDescent="0.2">
      <c r="A1306" s="42">
        <v>630000</v>
      </c>
      <c r="B1306" s="47" t="s">
        <v>277</v>
      </c>
      <c r="C1306" s="41">
        <f t="shared" ref="C1306" si="475">C1309+C1307</f>
        <v>45000</v>
      </c>
      <c r="D1306" s="41">
        <f t="shared" ref="D1306" si="476">D1309+D1307</f>
        <v>45000</v>
      </c>
      <c r="E1306" s="41">
        <f>E1309+E1307</f>
        <v>192000</v>
      </c>
      <c r="F1306" s="283">
        <f>D1306/C1306*100</f>
        <v>100</v>
      </c>
      <c r="G1306" s="266"/>
      <c r="H1306" s="264"/>
    </row>
    <row r="1307" spans="1:8" s="51" customFormat="1" x14ac:dyDescent="0.2">
      <c r="A1307" s="42">
        <v>631000</v>
      </c>
      <c r="B1307" s="47" t="s">
        <v>278</v>
      </c>
      <c r="C1307" s="41">
        <f t="shared" ref="C1307" si="477">C1308</f>
        <v>0</v>
      </c>
      <c r="D1307" s="41">
        <f t="shared" ref="D1307" si="478">D1308</f>
        <v>0</v>
      </c>
      <c r="E1307" s="41">
        <f t="shared" ref="E1307" si="479">E1308</f>
        <v>160000</v>
      </c>
      <c r="F1307" s="283">
        <v>0</v>
      </c>
      <c r="G1307" s="266"/>
      <c r="H1307" s="264"/>
    </row>
    <row r="1308" spans="1:8" s="26" customFormat="1" x14ac:dyDescent="0.2">
      <c r="A1308" s="52">
        <v>631900</v>
      </c>
      <c r="B1308" s="45" t="s">
        <v>281</v>
      </c>
      <c r="C1308" s="54">
        <v>0</v>
      </c>
      <c r="D1308" s="46">
        <v>0</v>
      </c>
      <c r="E1308" s="54">
        <v>160000</v>
      </c>
      <c r="F1308" s="280">
        <v>0</v>
      </c>
      <c r="G1308" s="25"/>
      <c r="H1308" s="264"/>
    </row>
    <row r="1309" spans="1:8" s="51" customFormat="1" x14ac:dyDescent="0.2">
      <c r="A1309" s="42">
        <v>638000</v>
      </c>
      <c r="B1309" s="47" t="s">
        <v>284</v>
      </c>
      <c r="C1309" s="41">
        <f t="shared" ref="C1309" si="480">C1310</f>
        <v>45000</v>
      </c>
      <c r="D1309" s="41">
        <f t="shared" ref="D1309" si="481">D1310</f>
        <v>45000</v>
      </c>
      <c r="E1309" s="41">
        <f t="shared" ref="E1309" si="482">E1310</f>
        <v>32000</v>
      </c>
      <c r="F1309" s="283">
        <f>D1309/C1309*100</f>
        <v>100</v>
      </c>
      <c r="G1309" s="266"/>
      <c r="H1309" s="264"/>
    </row>
    <row r="1310" spans="1:8" s="26" customFormat="1" x14ac:dyDescent="0.2">
      <c r="A1310" s="52">
        <v>638100</v>
      </c>
      <c r="B1310" s="45" t="s">
        <v>285</v>
      </c>
      <c r="C1310" s="54">
        <v>45000</v>
      </c>
      <c r="D1310" s="46">
        <v>45000</v>
      </c>
      <c r="E1310" s="54">
        <v>32000</v>
      </c>
      <c r="F1310" s="280">
        <f>D1310/C1310*100</f>
        <v>100</v>
      </c>
      <c r="G1310" s="25"/>
      <c r="H1310" s="264"/>
    </row>
    <row r="1311" spans="1:8" s="26" customFormat="1" x14ac:dyDescent="0.2">
      <c r="A1311" s="33"/>
      <c r="B1311" s="76" t="s">
        <v>294</v>
      </c>
      <c r="C1311" s="80">
        <f>C1281+0+C1299+C1306</f>
        <v>2940900</v>
      </c>
      <c r="D1311" s="80">
        <f>D1281+0+D1299+D1306</f>
        <v>2987000</v>
      </c>
      <c r="E1311" s="80">
        <f>E1281+0+E1299+E1306</f>
        <v>1615700</v>
      </c>
      <c r="F1311" s="30">
        <f>D1311/C1311*100</f>
        <v>101.56754734945083</v>
      </c>
      <c r="G1311" s="25"/>
      <c r="H1311" s="264"/>
    </row>
    <row r="1312" spans="1:8" s="26" customFormat="1" x14ac:dyDescent="0.2">
      <c r="A1312" s="36"/>
      <c r="B1312" s="40"/>
      <c r="C1312" s="46"/>
      <c r="D1312" s="46"/>
      <c r="E1312" s="46"/>
      <c r="F1312" s="282"/>
      <c r="G1312" s="25"/>
      <c r="H1312" s="264"/>
    </row>
    <row r="1313" spans="1:8" s="26" customFormat="1" x14ac:dyDescent="0.2">
      <c r="A1313" s="39"/>
      <c r="B1313" s="40"/>
      <c r="C1313" s="46"/>
      <c r="D1313" s="46"/>
      <c r="E1313" s="46"/>
      <c r="F1313" s="282"/>
      <c r="G1313" s="25"/>
      <c r="H1313" s="264"/>
    </row>
    <row r="1314" spans="1:8" s="26" customFormat="1" x14ac:dyDescent="0.2">
      <c r="A1314" s="44" t="s">
        <v>363</v>
      </c>
      <c r="B1314" s="47"/>
      <c r="C1314" s="46"/>
      <c r="D1314" s="46"/>
      <c r="E1314" s="46"/>
      <c r="F1314" s="282"/>
      <c r="G1314" s="25"/>
      <c r="H1314" s="264"/>
    </row>
    <row r="1315" spans="1:8" s="26" customFormat="1" x14ac:dyDescent="0.2">
      <c r="A1315" s="44" t="s">
        <v>345</v>
      </c>
      <c r="B1315" s="47"/>
      <c r="C1315" s="46"/>
      <c r="D1315" s="46"/>
      <c r="E1315" s="46"/>
      <c r="F1315" s="282"/>
      <c r="G1315" s="25"/>
      <c r="H1315" s="264"/>
    </row>
    <row r="1316" spans="1:8" s="26" customFormat="1" x14ac:dyDescent="0.2">
      <c r="A1316" s="44" t="s">
        <v>364</v>
      </c>
      <c r="B1316" s="47"/>
      <c r="C1316" s="46"/>
      <c r="D1316" s="46"/>
      <c r="E1316" s="46"/>
      <c r="F1316" s="282"/>
      <c r="G1316" s="25"/>
      <c r="H1316" s="264"/>
    </row>
    <row r="1317" spans="1:8" s="26" customFormat="1" x14ac:dyDescent="0.2">
      <c r="A1317" s="44" t="s">
        <v>365</v>
      </c>
      <c r="B1317" s="47"/>
      <c r="C1317" s="46"/>
      <c r="D1317" s="46"/>
      <c r="E1317" s="46"/>
      <c r="F1317" s="282"/>
      <c r="G1317" s="25"/>
      <c r="H1317" s="264"/>
    </row>
    <row r="1318" spans="1:8" s="26" customFormat="1" x14ac:dyDescent="0.2">
      <c r="A1318" s="44"/>
      <c r="B1318" s="72"/>
      <c r="C1318" s="63"/>
      <c r="D1318" s="63"/>
      <c r="E1318" s="63"/>
      <c r="F1318" s="145"/>
      <c r="G1318" s="25"/>
      <c r="H1318" s="264"/>
    </row>
    <row r="1319" spans="1:8" s="26" customFormat="1" x14ac:dyDescent="0.2">
      <c r="A1319" s="42">
        <v>410000</v>
      </c>
      <c r="B1319" s="43" t="s">
        <v>42</v>
      </c>
      <c r="C1319" s="41">
        <f t="shared" ref="C1319" si="483">C1320+C1325</f>
        <v>18407000</v>
      </c>
      <c r="D1319" s="41">
        <f t="shared" ref="D1319" si="484">D1320+D1325</f>
        <v>19256800</v>
      </c>
      <c r="E1319" s="41">
        <f>E1320+E1325</f>
        <v>1555000</v>
      </c>
      <c r="F1319" s="283">
        <f t="shared" ref="F1319:F1328" si="485">D1319/C1319*100</f>
        <v>104.61672189927744</v>
      </c>
      <c r="G1319" s="25"/>
      <c r="H1319" s="264"/>
    </row>
    <row r="1320" spans="1:8" s="26" customFormat="1" x14ac:dyDescent="0.2">
      <c r="A1320" s="42">
        <v>411000</v>
      </c>
      <c r="B1320" s="43" t="s">
        <v>43</v>
      </c>
      <c r="C1320" s="41">
        <f t="shared" ref="C1320" si="486">SUM(C1321:C1324)</f>
        <v>17863000</v>
      </c>
      <c r="D1320" s="41">
        <f t="shared" ref="D1320" si="487">SUM(D1321:D1324)</f>
        <v>18710000</v>
      </c>
      <c r="E1320" s="41">
        <f>SUM(E1321:E1324)</f>
        <v>520000</v>
      </c>
      <c r="F1320" s="283">
        <f t="shared" si="485"/>
        <v>104.7416447405251</v>
      </c>
      <c r="G1320" s="25"/>
      <c r="H1320" s="264"/>
    </row>
    <row r="1321" spans="1:8" s="26" customFormat="1" x14ac:dyDescent="0.2">
      <c r="A1321" s="52">
        <v>411100</v>
      </c>
      <c r="B1321" s="45" t="s">
        <v>44</v>
      </c>
      <c r="C1321" s="54">
        <v>16940000</v>
      </c>
      <c r="D1321" s="46">
        <v>17800000</v>
      </c>
      <c r="E1321" s="46">
        <v>360000</v>
      </c>
      <c r="F1321" s="280">
        <f t="shared" si="485"/>
        <v>105.0767414403778</v>
      </c>
      <c r="G1321" s="25"/>
      <c r="H1321" s="264"/>
    </row>
    <row r="1322" spans="1:8" s="26" customFormat="1" ht="40.5" x14ac:dyDescent="0.2">
      <c r="A1322" s="52">
        <v>411200</v>
      </c>
      <c r="B1322" s="45" t="s">
        <v>45</v>
      </c>
      <c r="C1322" s="54">
        <v>423000</v>
      </c>
      <c r="D1322" s="46">
        <v>430000</v>
      </c>
      <c r="E1322" s="46">
        <v>100000</v>
      </c>
      <c r="F1322" s="280">
        <f t="shared" si="485"/>
        <v>101.65484633569739</v>
      </c>
      <c r="G1322" s="25"/>
      <c r="H1322" s="264"/>
    </row>
    <row r="1323" spans="1:8" s="26" customFormat="1" ht="40.5" x14ac:dyDescent="0.2">
      <c r="A1323" s="52">
        <v>411300</v>
      </c>
      <c r="B1323" s="45" t="s">
        <v>46</v>
      </c>
      <c r="C1323" s="54">
        <v>400000.00000000006</v>
      </c>
      <c r="D1323" s="46">
        <v>380000</v>
      </c>
      <c r="E1323" s="46">
        <v>40000</v>
      </c>
      <c r="F1323" s="280">
        <f t="shared" si="485"/>
        <v>94.999999999999986</v>
      </c>
      <c r="G1323" s="25"/>
      <c r="H1323" s="264"/>
    </row>
    <row r="1324" spans="1:8" s="26" customFormat="1" x14ac:dyDescent="0.2">
      <c r="A1324" s="52">
        <v>411400</v>
      </c>
      <c r="B1324" s="45" t="s">
        <v>47</v>
      </c>
      <c r="C1324" s="54">
        <v>100000.00000000004</v>
      </c>
      <c r="D1324" s="46">
        <v>100000.00000000004</v>
      </c>
      <c r="E1324" s="46">
        <v>20000</v>
      </c>
      <c r="F1324" s="280">
        <f t="shared" si="485"/>
        <v>100</v>
      </c>
      <c r="G1324" s="25"/>
      <c r="H1324" s="264"/>
    </row>
    <row r="1325" spans="1:8" s="26" customFormat="1" x14ac:dyDescent="0.2">
      <c r="A1325" s="42">
        <v>412000</v>
      </c>
      <c r="B1325" s="47" t="s">
        <v>48</v>
      </c>
      <c r="C1325" s="41">
        <f>SUM(C1326:C1336)</f>
        <v>544000.00000000012</v>
      </c>
      <c r="D1325" s="41">
        <f>SUM(D1326:D1336)</f>
        <v>546800</v>
      </c>
      <c r="E1325" s="41">
        <f>SUM(E1326:E1336)</f>
        <v>1035000</v>
      </c>
      <c r="F1325" s="283">
        <f t="shared" si="485"/>
        <v>100.51470588235291</v>
      </c>
      <c r="G1325" s="25"/>
      <c r="H1325" s="264"/>
    </row>
    <row r="1326" spans="1:8" s="26" customFormat="1" x14ac:dyDescent="0.2">
      <c r="A1326" s="52">
        <v>412100</v>
      </c>
      <c r="B1326" s="45" t="s">
        <v>49</v>
      </c>
      <c r="C1326" s="54">
        <v>800</v>
      </c>
      <c r="D1326" s="46">
        <v>800</v>
      </c>
      <c r="E1326" s="46">
        <v>40000</v>
      </c>
      <c r="F1326" s="280">
        <f t="shared" si="485"/>
        <v>100</v>
      </c>
      <c r="G1326" s="25"/>
      <c r="H1326" s="264"/>
    </row>
    <row r="1327" spans="1:8" s="26" customFormat="1" ht="40.5" x14ac:dyDescent="0.2">
      <c r="A1327" s="52">
        <v>412200</v>
      </c>
      <c r="B1327" s="45" t="s">
        <v>50</v>
      </c>
      <c r="C1327" s="54">
        <v>70000</v>
      </c>
      <c r="D1327" s="46">
        <v>70000</v>
      </c>
      <c r="E1327" s="46">
        <v>180000</v>
      </c>
      <c r="F1327" s="280">
        <f t="shared" si="485"/>
        <v>100</v>
      </c>
      <c r="G1327" s="25"/>
      <c r="H1327" s="264"/>
    </row>
    <row r="1328" spans="1:8" s="26" customFormat="1" x14ac:dyDescent="0.2">
      <c r="A1328" s="52">
        <v>412300</v>
      </c>
      <c r="B1328" s="45" t="s">
        <v>51</v>
      </c>
      <c r="C1328" s="54">
        <v>19999.999999999996</v>
      </c>
      <c r="D1328" s="46">
        <v>19999.999999999996</v>
      </c>
      <c r="E1328" s="46">
        <v>60000</v>
      </c>
      <c r="F1328" s="280">
        <f t="shared" si="485"/>
        <v>100</v>
      </c>
      <c r="G1328" s="25"/>
      <c r="H1328" s="264"/>
    </row>
    <row r="1329" spans="1:8" s="26" customFormat="1" x14ac:dyDescent="0.2">
      <c r="A1329" s="52">
        <v>412400</v>
      </c>
      <c r="B1329" s="45" t="s">
        <v>53</v>
      </c>
      <c r="C1329" s="54">
        <v>0</v>
      </c>
      <c r="D1329" s="46">
        <v>0</v>
      </c>
      <c r="E1329" s="46">
        <v>35000</v>
      </c>
      <c r="F1329" s="280">
        <v>0</v>
      </c>
      <c r="G1329" s="25"/>
      <c r="H1329" s="264"/>
    </row>
    <row r="1330" spans="1:8" s="26" customFormat="1" x14ac:dyDescent="0.2">
      <c r="A1330" s="52">
        <v>412500</v>
      </c>
      <c r="B1330" s="45" t="s">
        <v>55</v>
      </c>
      <c r="C1330" s="54">
        <v>13000</v>
      </c>
      <c r="D1330" s="46">
        <v>11000</v>
      </c>
      <c r="E1330" s="46">
        <v>130000</v>
      </c>
      <c r="F1330" s="280">
        <f>D1330/C1330*100</f>
        <v>84.615384615384613</v>
      </c>
      <c r="G1330" s="25"/>
      <c r="H1330" s="264"/>
    </row>
    <row r="1331" spans="1:8" s="26" customFormat="1" x14ac:dyDescent="0.2">
      <c r="A1331" s="52">
        <v>412600</v>
      </c>
      <c r="B1331" s="45" t="s">
        <v>56</v>
      </c>
      <c r="C1331" s="54">
        <v>3999.9999999999991</v>
      </c>
      <c r="D1331" s="46">
        <v>2000</v>
      </c>
      <c r="E1331" s="46">
        <v>130000</v>
      </c>
      <c r="F1331" s="280">
        <f>D1331/C1331*100</f>
        <v>50.000000000000014</v>
      </c>
      <c r="G1331" s="25"/>
      <c r="H1331" s="264"/>
    </row>
    <row r="1332" spans="1:8" s="26" customFormat="1" x14ac:dyDescent="0.2">
      <c r="A1332" s="52">
        <v>412700</v>
      </c>
      <c r="B1332" s="45" t="s">
        <v>58</v>
      </c>
      <c r="C1332" s="54">
        <v>13000</v>
      </c>
      <c r="D1332" s="46">
        <v>14000</v>
      </c>
      <c r="E1332" s="46">
        <v>120000</v>
      </c>
      <c r="F1332" s="280">
        <f>D1332/C1332*100</f>
        <v>107.69230769230769</v>
      </c>
      <c r="G1332" s="25"/>
      <c r="H1332" s="264"/>
    </row>
    <row r="1333" spans="1:8" s="26" customFormat="1" x14ac:dyDescent="0.2">
      <c r="A1333" s="52">
        <v>412900</v>
      </c>
      <c r="B1333" s="45" t="s">
        <v>72</v>
      </c>
      <c r="C1333" s="54">
        <v>18000</v>
      </c>
      <c r="D1333" s="46">
        <v>1000</v>
      </c>
      <c r="E1333" s="54">
        <v>0</v>
      </c>
      <c r="F1333" s="280"/>
      <c r="G1333" s="25"/>
      <c r="H1333" s="264"/>
    </row>
    <row r="1334" spans="1:8" s="26" customFormat="1" x14ac:dyDescent="0.2">
      <c r="A1334" s="52">
        <v>412900</v>
      </c>
      <c r="B1334" s="49" t="s">
        <v>73</v>
      </c>
      <c r="C1334" s="54">
        <v>378000.00000000006</v>
      </c>
      <c r="D1334" s="46">
        <v>400000</v>
      </c>
      <c r="E1334" s="54">
        <v>0</v>
      </c>
      <c r="F1334" s="280">
        <f t="shared" ref="F1334:F1339" si="488">D1334/C1334*100</f>
        <v>105.82010582010581</v>
      </c>
      <c r="G1334" s="25"/>
      <c r="H1334" s="264"/>
    </row>
    <row r="1335" spans="1:8" s="26" customFormat="1" x14ac:dyDescent="0.2">
      <c r="A1335" s="52">
        <v>412900</v>
      </c>
      <c r="B1335" s="45" t="s">
        <v>76</v>
      </c>
      <c r="C1335" s="54">
        <v>27000.000000000004</v>
      </c>
      <c r="D1335" s="46">
        <v>28000</v>
      </c>
      <c r="E1335" s="54">
        <v>0</v>
      </c>
      <c r="F1335" s="280">
        <f t="shared" si="488"/>
        <v>103.7037037037037</v>
      </c>
      <c r="G1335" s="25"/>
      <c r="H1335" s="264"/>
    </row>
    <row r="1336" spans="1:8" s="26" customFormat="1" x14ac:dyDescent="0.2">
      <c r="A1336" s="52">
        <v>412900</v>
      </c>
      <c r="B1336" s="45" t="s">
        <v>78</v>
      </c>
      <c r="C1336" s="54">
        <v>200</v>
      </c>
      <c r="D1336" s="46">
        <v>0</v>
      </c>
      <c r="E1336" s="46">
        <v>340000</v>
      </c>
      <c r="F1336" s="280">
        <f t="shared" si="488"/>
        <v>0</v>
      </c>
      <c r="G1336" s="25"/>
      <c r="H1336" s="264"/>
    </row>
    <row r="1337" spans="1:8" s="51" customFormat="1" x14ac:dyDescent="0.2">
      <c r="A1337" s="42">
        <v>510000</v>
      </c>
      <c r="B1337" s="47" t="s">
        <v>245</v>
      </c>
      <c r="C1337" s="41">
        <f t="shared" ref="C1337" si="489">C1338+C1341</f>
        <v>55000</v>
      </c>
      <c r="D1337" s="41">
        <f t="shared" ref="D1337" si="490">D1338+D1341</f>
        <v>0</v>
      </c>
      <c r="E1337" s="41">
        <f t="shared" ref="E1337" si="491">E1338+E1341</f>
        <v>385000</v>
      </c>
      <c r="F1337" s="283">
        <f t="shared" si="488"/>
        <v>0</v>
      </c>
      <c r="G1337" s="266"/>
      <c r="H1337" s="264"/>
    </row>
    <row r="1338" spans="1:8" s="51" customFormat="1" x14ac:dyDescent="0.2">
      <c r="A1338" s="42">
        <v>511000</v>
      </c>
      <c r="B1338" s="47" t="s">
        <v>246</v>
      </c>
      <c r="C1338" s="41">
        <f t="shared" ref="C1338" si="492">SUM(C1339:C1340)</f>
        <v>55000</v>
      </c>
      <c r="D1338" s="41">
        <f t="shared" ref="D1338" si="493">SUM(D1339:D1340)</f>
        <v>0</v>
      </c>
      <c r="E1338" s="41">
        <f>SUM(E1339:E1340)</f>
        <v>380000</v>
      </c>
      <c r="F1338" s="283">
        <f t="shared" si="488"/>
        <v>0</v>
      </c>
      <c r="G1338" s="266"/>
      <c r="H1338" s="264"/>
    </row>
    <row r="1339" spans="1:8" s="26" customFormat="1" ht="40.5" x14ac:dyDescent="0.2">
      <c r="A1339" s="52">
        <v>511200</v>
      </c>
      <c r="B1339" s="45" t="s">
        <v>248</v>
      </c>
      <c r="C1339" s="54">
        <v>55000</v>
      </c>
      <c r="D1339" s="46">
        <v>0</v>
      </c>
      <c r="E1339" s="46">
        <v>80000</v>
      </c>
      <c r="F1339" s="280">
        <f t="shared" si="488"/>
        <v>0</v>
      </c>
      <c r="G1339" s="25"/>
      <c r="H1339" s="264"/>
    </row>
    <row r="1340" spans="1:8" s="26" customFormat="1" x14ac:dyDescent="0.2">
      <c r="A1340" s="52">
        <v>511300</v>
      </c>
      <c r="B1340" s="45" t="s">
        <v>249</v>
      </c>
      <c r="C1340" s="54">
        <v>0</v>
      </c>
      <c r="D1340" s="46">
        <v>0</v>
      </c>
      <c r="E1340" s="46">
        <v>300000</v>
      </c>
      <c r="F1340" s="280">
        <v>0</v>
      </c>
      <c r="G1340" s="25"/>
      <c r="H1340" s="264"/>
    </row>
    <row r="1341" spans="1:8" s="51" customFormat="1" x14ac:dyDescent="0.2">
      <c r="A1341" s="42">
        <v>516000</v>
      </c>
      <c r="B1341" s="47" t="s">
        <v>257</v>
      </c>
      <c r="C1341" s="41">
        <f t="shared" ref="C1341" si="494">C1342</f>
        <v>0</v>
      </c>
      <c r="D1341" s="41">
        <f t="shared" ref="D1341" si="495">D1342</f>
        <v>0</v>
      </c>
      <c r="E1341" s="41">
        <f t="shared" ref="E1341" si="496">E1342</f>
        <v>5000</v>
      </c>
      <c r="F1341" s="283">
        <v>0</v>
      </c>
      <c r="G1341" s="266"/>
      <c r="H1341" s="264"/>
    </row>
    <row r="1342" spans="1:8" s="26" customFormat="1" x14ac:dyDescent="0.2">
      <c r="A1342" s="52">
        <v>516100</v>
      </c>
      <c r="B1342" s="45" t="s">
        <v>257</v>
      </c>
      <c r="C1342" s="54">
        <v>0</v>
      </c>
      <c r="D1342" s="46">
        <v>0</v>
      </c>
      <c r="E1342" s="46">
        <v>5000</v>
      </c>
      <c r="F1342" s="280">
        <v>0</v>
      </c>
      <c r="G1342" s="25"/>
      <c r="H1342" s="264"/>
    </row>
    <row r="1343" spans="1:8" s="51" customFormat="1" x14ac:dyDescent="0.2">
      <c r="A1343" s="42">
        <v>630000</v>
      </c>
      <c r="B1343" s="47" t="s">
        <v>277</v>
      </c>
      <c r="C1343" s="41">
        <f>0+C1344</f>
        <v>820000.00000000012</v>
      </c>
      <c r="D1343" s="41">
        <f>0+D1344</f>
        <v>820000.00000000012</v>
      </c>
      <c r="E1343" s="41">
        <f>0+E1344</f>
        <v>0</v>
      </c>
      <c r="F1343" s="283">
        <f>D1343/C1343*100</f>
        <v>100</v>
      </c>
      <c r="G1343" s="266"/>
      <c r="H1343" s="264"/>
    </row>
    <row r="1344" spans="1:8" s="51" customFormat="1" x14ac:dyDescent="0.2">
      <c r="A1344" s="42">
        <v>638000</v>
      </c>
      <c r="B1344" s="47" t="s">
        <v>284</v>
      </c>
      <c r="C1344" s="41">
        <f t="shared" ref="C1344" si="497">C1345</f>
        <v>820000.00000000012</v>
      </c>
      <c r="D1344" s="41">
        <f t="shared" ref="D1344" si="498">D1345</f>
        <v>820000.00000000012</v>
      </c>
      <c r="E1344" s="41">
        <f t="shared" ref="E1344" si="499">E1345</f>
        <v>0</v>
      </c>
      <c r="F1344" s="283">
        <f>D1344/C1344*100</f>
        <v>100</v>
      </c>
      <c r="G1344" s="266"/>
      <c r="H1344" s="264"/>
    </row>
    <row r="1345" spans="1:8" s="26" customFormat="1" x14ac:dyDescent="0.2">
      <c r="A1345" s="52">
        <v>638100</v>
      </c>
      <c r="B1345" s="45" t="s">
        <v>285</v>
      </c>
      <c r="C1345" s="54">
        <v>820000.00000000012</v>
      </c>
      <c r="D1345" s="46">
        <v>820000.00000000012</v>
      </c>
      <c r="E1345" s="54">
        <v>0</v>
      </c>
      <c r="F1345" s="280">
        <f>D1345/C1345*100</f>
        <v>100</v>
      </c>
      <c r="G1345" s="25"/>
      <c r="H1345" s="264"/>
    </row>
    <row r="1346" spans="1:8" s="26" customFormat="1" x14ac:dyDescent="0.2">
      <c r="A1346" s="33"/>
      <c r="B1346" s="76" t="s">
        <v>294</v>
      </c>
      <c r="C1346" s="80">
        <f>C1319+C1343+C1337+0</f>
        <v>19282000</v>
      </c>
      <c r="D1346" s="80">
        <f>D1319+D1343+D1337+0</f>
        <v>20076800</v>
      </c>
      <c r="E1346" s="80">
        <f>E1319+E1343+E1337+0</f>
        <v>1940000</v>
      </c>
      <c r="F1346" s="30">
        <f>D1346/C1346*100</f>
        <v>104.12197904781661</v>
      </c>
      <c r="G1346" s="25"/>
      <c r="H1346" s="264"/>
    </row>
    <row r="1347" spans="1:8" s="26" customFormat="1" x14ac:dyDescent="0.2">
      <c r="A1347" s="36"/>
      <c r="B1347" s="40"/>
      <c r="C1347" s="63"/>
      <c r="D1347" s="63"/>
      <c r="E1347" s="63"/>
      <c r="F1347" s="145"/>
      <c r="G1347" s="25"/>
      <c r="H1347" s="264"/>
    </row>
    <row r="1348" spans="1:8" s="26" customFormat="1" x14ac:dyDescent="0.2">
      <c r="A1348" s="39"/>
      <c r="B1348" s="40"/>
      <c r="C1348" s="63"/>
      <c r="D1348" s="63"/>
      <c r="E1348" s="63"/>
      <c r="F1348" s="145"/>
      <c r="G1348" s="25"/>
      <c r="H1348" s="264"/>
    </row>
    <row r="1349" spans="1:8" s="26" customFormat="1" x14ac:dyDescent="0.2">
      <c r="A1349" s="44" t="s">
        <v>366</v>
      </c>
      <c r="B1349" s="47"/>
      <c r="C1349" s="46"/>
      <c r="D1349" s="46"/>
      <c r="E1349" s="46"/>
      <c r="F1349" s="282"/>
      <c r="G1349" s="25"/>
      <c r="H1349" s="264"/>
    </row>
    <row r="1350" spans="1:8" s="26" customFormat="1" x14ac:dyDescent="0.2">
      <c r="A1350" s="44" t="s">
        <v>345</v>
      </c>
      <c r="B1350" s="47"/>
      <c r="C1350" s="46"/>
      <c r="D1350" s="46"/>
      <c r="E1350" s="46"/>
      <c r="F1350" s="282"/>
      <c r="G1350" s="25"/>
      <c r="H1350" s="264"/>
    </row>
    <row r="1351" spans="1:8" s="26" customFormat="1" x14ac:dyDescent="0.2">
      <c r="A1351" s="44" t="s">
        <v>367</v>
      </c>
      <c r="B1351" s="47"/>
      <c r="C1351" s="46"/>
      <c r="D1351" s="46"/>
      <c r="E1351" s="46"/>
      <c r="F1351" s="282"/>
      <c r="G1351" s="25"/>
      <c r="H1351" s="264"/>
    </row>
    <row r="1352" spans="1:8" s="26" customFormat="1" x14ac:dyDescent="0.2">
      <c r="A1352" s="44" t="s">
        <v>293</v>
      </c>
      <c r="B1352" s="47"/>
      <c r="C1352" s="46"/>
      <c r="D1352" s="46"/>
      <c r="E1352" s="46"/>
      <c r="F1352" s="282"/>
      <c r="G1352" s="25"/>
      <c r="H1352" s="264"/>
    </row>
    <row r="1353" spans="1:8" s="26" customFormat="1" x14ac:dyDescent="0.2">
      <c r="A1353" s="44"/>
      <c r="B1353" s="72"/>
      <c r="C1353" s="63"/>
      <c r="D1353" s="63"/>
      <c r="E1353" s="63"/>
      <c r="F1353" s="145"/>
      <c r="G1353" s="25"/>
      <c r="H1353" s="264"/>
    </row>
    <row r="1354" spans="1:8" s="26" customFormat="1" x14ac:dyDescent="0.2">
      <c r="A1354" s="42">
        <v>410000</v>
      </c>
      <c r="B1354" s="43" t="s">
        <v>42</v>
      </c>
      <c r="C1354" s="41">
        <f>C1355+C1360+C1370</f>
        <v>1910299.9999999995</v>
      </c>
      <c r="D1354" s="41">
        <f>D1355+D1360+D1370</f>
        <v>1997700</v>
      </c>
      <c r="E1354" s="41">
        <f>E1355+E1360+E1370</f>
        <v>0</v>
      </c>
      <c r="F1354" s="283">
        <f t="shared" ref="F1354:F1378" si="500">D1354/C1354*100</f>
        <v>104.5751976129404</v>
      </c>
      <c r="G1354" s="25"/>
      <c r="H1354" s="264"/>
    </row>
    <row r="1355" spans="1:8" s="26" customFormat="1" x14ac:dyDescent="0.2">
      <c r="A1355" s="42">
        <v>411000</v>
      </c>
      <c r="B1355" s="43" t="s">
        <v>43</v>
      </c>
      <c r="C1355" s="41">
        <f t="shared" ref="C1355" si="501">SUM(C1356:C1359)</f>
        <v>411399.99999999994</v>
      </c>
      <c r="D1355" s="41">
        <f t="shared" ref="D1355" si="502">SUM(D1356:D1359)</f>
        <v>437000</v>
      </c>
      <c r="E1355" s="41">
        <f>SUM(E1356:E1359)</f>
        <v>0</v>
      </c>
      <c r="F1355" s="283">
        <f t="shared" si="500"/>
        <v>106.22265435099661</v>
      </c>
      <c r="G1355" s="25"/>
      <c r="H1355" s="264"/>
    </row>
    <row r="1356" spans="1:8" s="26" customFormat="1" x14ac:dyDescent="0.2">
      <c r="A1356" s="52">
        <v>411100</v>
      </c>
      <c r="B1356" s="45" t="s">
        <v>44</v>
      </c>
      <c r="C1356" s="54">
        <v>379999.99999999994</v>
      </c>
      <c r="D1356" s="46">
        <v>410000</v>
      </c>
      <c r="E1356" s="54">
        <v>0</v>
      </c>
      <c r="F1356" s="280">
        <f t="shared" si="500"/>
        <v>107.89473684210529</v>
      </c>
      <c r="G1356" s="25"/>
      <c r="H1356" s="264"/>
    </row>
    <row r="1357" spans="1:8" s="26" customFormat="1" ht="40.5" x14ac:dyDescent="0.2">
      <c r="A1357" s="52">
        <v>411200</v>
      </c>
      <c r="B1357" s="45" t="s">
        <v>45</v>
      </c>
      <c r="C1357" s="54">
        <v>12000</v>
      </c>
      <c r="D1357" s="46">
        <v>12000</v>
      </c>
      <c r="E1357" s="54">
        <v>0</v>
      </c>
      <c r="F1357" s="280">
        <f t="shared" si="500"/>
        <v>100</v>
      </c>
      <c r="G1357" s="25"/>
      <c r="H1357" s="264"/>
    </row>
    <row r="1358" spans="1:8" s="26" customFormat="1" ht="40.5" x14ac:dyDescent="0.2">
      <c r="A1358" s="52">
        <v>411300</v>
      </c>
      <c r="B1358" s="45" t="s">
        <v>46</v>
      </c>
      <c r="C1358" s="54">
        <v>17400</v>
      </c>
      <c r="D1358" s="46">
        <v>12000</v>
      </c>
      <c r="E1358" s="54">
        <v>0</v>
      </c>
      <c r="F1358" s="280">
        <f t="shared" si="500"/>
        <v>68.965517241379317</v>
      </c>
      <c r="G1358" s="25"/>
      <c r="H1358" s="264"/>
    </row>
    <row r="1359" spans="1:8" s="26" customFormat="1" x14ac:dyDescent="0.2">
      <c r="A1359" s="52">
        <v>411400</v>
      </c>
      <c r="B1359" s="45" t="s">
        <v>47</v>
      </c>
      <c r="C1359" s="54">
        <v>2000</v>
      </c>
      <c r="D1359" s="46">
        <v>3000</v>
      </c>
      <c r="E1359" s="54">
        <v>0</v>
      </c>
      <c r="F1359" s="280">
        <f t="shared" si="500"/>
        <v>150</v>
      </c>
      <c r="G1359" s="25"/>
      <c r="H1359" s="264"/>
    </row>
    <row r="1360" spans="1:8" s="26" customFormat="1" x14ac:dyDescent="0.2">
      <c r="A1360" s="42">
        <v>412000</v>
      </c>
      <c r="B1360" s="47" t="s">
        <v>48</v>
      </c>
      <c r="C1360" s="41">
        <f>SUM(C1361:C1369)</f>
        <v>1482699.9999999995</v>
      </c>
      <c r="D1360" s="41">
        <f>SUM(D1361:D1369)</f>
        <v>1544500</v>
      </c>
      <c r="E1360" s="41">
        <f>SUM(E1361:E1369)</f>
        <v>0</v>
      </c>
      <c r="F1360" s="283">
        <f t="shared" si="500"/>
        <v>104.16807176097662</v>
      </c>
      <c r="G1360" s="25"/>
      <c r="H1360" s="264"/>
    </row>
    <row r="1361" spans="1:8" s="26" customFormat="1" ht="40.5" x14ac:dyDescent="0.2">
      <c r="A1361" s="52">
        <v>412200</v>
      </c>
      <c r="B1361" s="45" t="s">
        <v>50</v>
      </c>
      <c r="C1361" s="54">
        <v>30000</v>
      </c>
      <c r="D1361" s="46">
        <v>30000</v>
      </c>
      <c r="E1361" s="54">
        <v>0</v>
      </c>
      <c r="F1361" s="280">
        <f t="shared" si="500"/>
        <v>100</v>
      </c>
      <c r="G1361" s="25"/>
      <c r="H1361" s="264"/>
    </row>
    <row r="1362" spans="1:8" s="26" customFormat="1" x14ac:dyDescent="0.2">
      <c r="A1362" s="52">
        <v>412300</v>
      </c>
      <c r="B1362" s="45" t="s">
        <v>51</v>
      </c>
      <c r="C1362" s="54">
        <v>20000</v>
      </c>
      <c r="D1362" s="46">
        <v>20000</v>
      </c>
      <c r="E1362" s="54">
        <v>0</v>
      </c>
      <c r="F1362" s="280">
        <f t="shared" si="500"/>
        <v>100</v>
      </c>
      <c r="G1362" s="25"/>
      <c r="H1362" s="264"/>
    </row>
    <row r="1363" spans="1:8" s="26" customFormat="1" x14ac:dyDescent="0.2">
      <c r="A1363" s="52">
        <v>412400</v>
      </c>
      <c r="B1363" s="45" t="s">
        <v>53</v>
      </c>
      <c r="C1363" s="54">
        <v>10000.000000000004</v>
      </c>
      <c r="D1363" s="46">
        <v>10000</v>
      </c>
      <c r="E1363" s="54">
        <v>0</v>
      </c>
      <c r="F1363" s="280">
        <f t="shared" si="500"/>
        <v>99.999999999999972</v>
      </c>
      <c r="G1363" s="25"/>
      <c r="H1363" s="264"/>
    </row>
    <row r="1364" spans="1:8" s="26" customFormat="1" x14ac:dyDescent="0.2">
      <c r="A1364" s="52">
        <v>412500</v>
      </c>
      <c r="B1364" s="45" t="s">
        <v>55</v>
      </c>
      <c r="C1364" s="54">
        <v>7999.9999999999964</v>
      </c>
      <c r="D1364" s="46">
        <v>8000</v>
      </c>
      <c r="E1364" s="54">
        <v>0</v>
      </c>
      <c r="F1364" s="280">
        <f t="shared" si="500"/>
        <v>100.00000000000004</v>
      </c>
      <c r="G1364" s="25"/>
      <c r="H1364" s="264"/>
    </row>
    <row r="1365" spans="1:8" s="26" customFormat="1" x14ac:dyDescent="0.2">
      <c r="A1365" s="52">
        <v>412600</v>
      </c>
      <c r="B1365" s="45" t="s">
        <v>56</v>
      </c>
      <c r="C1365" s="54">
        <v>6000</v>
      </c>
      <c r="D1365" s="46">
        <v>7000</v>
      </c>
      <c r="E1365" s="54">
        <v>0</v>
      </c>
      <c r="F1365" s="280">
        <f t="shared" si="500"/>
        <v>116.66666666666667</v>
      </c>
      <c r="G1365" s="25"/>
      <c r="H1365" s="264"/>
    </row>
    <row r="1366" spans="1:8" s="26" customFormat="1" x14ac:dyDescent="0.2">
      <c r="A1366" s="52">
        <v>412700</v>
      </c>
      <c r="B1366" s="45" t="s">
        <v>58</v>
      </c>
      <c r="C1366" s="54">
        <v>16500</v>
      </c>
      <c r="D1366" s="46">
        <v>16500</v>
      </c>
      <c r="E1366" s="54">
        <v>0</v>
      </c>
      <c r="F1366" s="280">
        <f t="shared" si="500"/>
        <v>100</v>
      </c>
      <c r="G1366" s="25"/>
      <c r="H1366" s="264"/>
    </row>
    <row r="1367" spans="1:8" s="26" customFormat="1" x14ac:dyDescent="0.2">
      <c r="A1367" s="52">
        <v>412900</v>
      </c>
      <c r="B1367" s="49" t="s">
        <v>73</v>
      </c>
      <c r="C1367" s="54">
        <v>1389199.9999999995</v>
      </c>
      <c r="D1367" s="46">
        <v>1450000</v>
      </c>
      <c r="E1367" s="54">
        <v>0</v>
      </c>
      <c r="F1367" s="280">
        <f t="shared" si="500"/>
        <v>104.3766196372013</v>
      </c>
      <c r="G1367" s="25"/>
      <c r="H1367" s="264"/>
    </row>
    <row r="1368" spans="1:8" s="26" customFormat="1" x14ac:dyDescent="0.2">
      <c r="A1368" s="52">
        <v>412900</v>
      </c>
      <c r="B1368" s="49" t="s">
        <v>74</v>
      </c>
      <c r="C1368" s="54">
        <v>2000</v>
      </c>
      <c r="D1368" s="46">
        <v>2000</v>
      </c>
      <c r="E1368" s="54">
        <v>0</v>
      </c>
      <c r="F1368" s="280">
        <f t="shared" si="500"/>
        <v>100</v>
      </c>
      <c r="G1368" s="25"/>
      <c r="H1368" s="264"/>
    </row>
    <row r="1369" spans="1:8" s="26" customFormat="1" x14ac:dyDescent="0.2">
      <c r="A1369" s="52">
        <v>412900</v>
      </c>
      <c r="B1369" s="49" t="s">
        <v>76</v>
      </c>
      <c r="C1369" s="54">
        <v>1000</v>
      </c>
      <c r="D1369" s="46">
        <v>1000</v>
      </c>
      <c r="E1369" s="54">
        <v>0</v>
      </c>
      <c r="F1369" s="280">
        <f t="shared" si="500"/>
        <v>100</v>
      </c>
      <c r="G1369" s="25"/>
      <c r="H1369" s="264"/>
    </row>
    <row r="1370" spans="1:8" s="51" customFormat="1" ht="40.5" x14ac:dyDescent="0.2">
      <c r="A1370" s="42">
        <v>418000</v>
      </c>
      <c r="B1370" s="47" t="s">
        <v>198</v>
      </c>
      <c r="C1370" s="41">
        <f t="shared" ref="C1370" si="503">C1371</f>
        <v>16200</v>
      </c>
      <c r="D1370" s="41">
        <f t="shared" ref="D1370" si="504">D1371</f>
        <v>16200</v>
      </c>
      <c r="E1370" s="41">
        <f t="shared" ref="E1370" si="505">E1371</f>
        <v>0</v>
      </c>
      <c r="F1370" s="283">
        <f t="shared" si="500"/>
        <v>100</v>
      </c>
      <c r="G1370" s="266"/>
      <c r="H1370" s="264"/>
    </row>
    <row r="1371" spans="1:8" s="26" customFormat="1" x14ac:dyDescent="0.2">
      <c r="A1371" s="52">
        <v>418200</v>
      </c>
      <c r="B1371" s="50" t="s">
        <v>199</v>
      </c>
      <c r="C1371" s="54">
        <v>16200</v>
      </c>
      <c r="D1371" s="46">
        <v>16200</v>
      </c>
      <c r="E1371" s="54">
        <v>0</v>
      </c>
      <c r="F1371" s="280">
        <f t="shared" si="500"/>
        <v>100</v>
      </c>
      <c r="G1371" s="25"/>
      <c r="H1371" s="264"/>
    </row>
    <row r="1372" spans="1:8" s="51" customFormat="1" x14ac:dyDescent="0.2">
      <c r="A1372" s="42">
        <v>480000</v>
      </c>
      <c r="B1372" s="47" t="s">
        <v>202</v>
      </c>
      <c r="C1372" s="41">
        <f t="shared" ref="C1372:C1373" si="506">C1373</f>
        <v>10000</v>
      </c>
      <c r="D1372" s="41">
        <f t="shared" ref="D1372:D1373" si="507">D1373</f>
        <v>10000</v>
      </c>
      <c r="E1372" s="41">
        <f t="shared" ref="E1372:E1373" si="508">E1373</f>
        <v>0</v>
      </c>
      <c r="F1372" s="283">
        <f t="shared" si="500"/>
        <v>100</v>
      </c>
      <c r="G1372" s="266"/>
      <c r="H1372" s="264"/>
    </row>
    <row r="1373" spans="1:8" s="51" customFormat="1" x14ac:dyDescent="0.2">
      <c r="A1373" s="42">
        <v>487000</v>
      </c>
      <c r="B1373" s="47" t="s">
        <v>25</v>
      </c>
      <c r="C1373" s="41">
        <f t="shared" si="506"/>
        <v>10000</v>
      </c>
      <c r="D1373" s="41">
        <f t="shared" si="507"/>
        <v>10000</v>
      </c>
      <c r="E1373" s="41">
        <f t="shared" si="508"/>
        <v>0</v>
      </c>
      <c r="F1373" s="283">
        <f t="shared" si="500"/>
        <v>100</v>
      </c>
      <c r="G1373" s="266"/>
      <c r="H1373" s="264"/>
    </row>
    <row r="1374" spans="1:8" s="26" customFormat="1" x14ac:dyDescent="0.2">
      <c r="A1374" s="52">
        <v>487300</v>
      </c>
      <c r="B1374" s="45" t="s">
        <v>217</v>
      </c>
      <c r="C1374" s="54">
        <v>10000</v>
      </c>
      <c r="D1374" s="46">
        <v>10000</v>
      </c>
      <c r="E1374" s="54">
        <v>0</v>
      </c>
      <c r="F1374" s="280">
        <f t="shared" si="500"/>
        <v>100</v>
      </c>
      <c r="G1374" s="25"/>
      <c r="H1374" s="264"/>
    </row>
    <row r="1375" spans="1:8" s="51" customFormat="1" x14ac:dyDescent="0.2">
      <c r="A1375" s="42">
        <v>510000</v>
      </c>
      <c r="B1375" s="47" t="s">
        <v>245</v>
      </c>
      <c r="C1375" s="41">
        <f t="shared" ref="C1375" si="509">C1376</f>
        <v>9000</v>
      </c>
      <c r="D1375" s="41">
        <f t="shared" ref="D1375" si="510">D1376</f>
        <v>10000</v>
      </c>
      <c r="E1375" s="41">
        <f t="shared" ref="E1375" si="511">E1376</f>
        <v>0</v>
      </c>
      <c r="F1375" s="283">
        <f t="shared" si="500"/>
        <v>111.11111111111111</v>
      </c>
      <c r="G1375" s="266"/>
      <c r="H1375" s="264"/>
    </row>
    <row r="1376" spans="1:8" s="51" customFormat="1" x14ac:dyDescent="0.2">
      <c r="A1376" s="42">
        <v>511000</v>
      </c>
      <c r="B1376" s="47" t="s">
        <v>246</v>
      </c>
      <c r="C1376" s="41">
        <f>C1377+0</f>
        <v>9000</v>
      </c>
      <c r="D1376" s="41">
        <f>D1377+0</f>
        <v>10000</v>
      </c>
      <c r="E1376" s="41">
        <f>E1377+0</f>
        <v>0</v>
      </c>
      <c r="F1376" s="283">
        <f t="shared" si="500"/>
        <v>111.11111111111111</v>
      </c>
      <c r="G1376" s="266"/>
      <c r="H1376" s="264"/>
    </row>
    <row r="1377" spans="1:8" s="26" customFormat="1" x14ac:dyDescent="0.2">
      <c r="A1377" s="52">
        <v>511300</v>
      </c>
      <c r="B1377" s="45" t="s">
        <v>249</v>
      </c>
      <c r="C1377" s="54">
        <v>9000</v>
      </c>
      <c r="D1377" s="46">
        <v>10000</v>
      </c>
      <c r="E1377" s="54">
        <v>0</v>
      </c>
      <c r="F1377" s="280">
        <f t="shared" si="500"/>
        <v>111.11111111111111</v>
      </c>
      <c r="G1377" s="25"/>
      <c r="H1377" s="264"/>
    </row>
    <row r="1378" spans="1:8" s="51" customFormat="1" x14ac:dyDescent="0.2">
      <c r="A1378" s="42">
        <v>630000</v>
      </c>
      <c r="B1378" s="47" t="s">
        <v>277</v>
      </c>
      <c r="C1378" s="41">
        <f>0+C1379</f>
        <v>10400</v>
      </c>
      <c r="D1378" s="41">
        <f>0+D1379</f>
        <v>10000</v>
      </c>
      <c r="E1378" s="41">
        <f>0+E1379</f>
        <v>0</v>
      </c>
      <c r="F1378" s="283">
        <f t="shared" si="500"/>
        <v>96.15384615384616</v>
      </c>
      <c r="G1378" s="266"/>
      <c r="H1378" s="264"/>
    </row>
    <row r="1379" spans="1:8" s="51" customFormat="1" x14ac:dyDescent="0.2">
      <c r="A1379" s="42">
        <v>638000</v>
      </c>
      <c r="B1379" s="47" t="s">
        <v>284</v>
      </c>
      <c r="C1379" s="41">
        <f t="shared" ref="C1379:E1379" si="512">C1380</f>
        <v>10400</v>
      </c>
      <c r="D1379" s="41">
        <f t="shared" si="512"/>
        <v>10000</v>
      </c>
      <c r="E1379" s="74">
        <f t="shared" si="512"/>
        <v>0</v>
      </c>
      <c r="F1379" s="283"/>
      <c r="G1379" s="266"/>
      <c r="H1379" s="264"/>
    </row>
    <row r="1380" spans="1:8" s="26" customFormat="1" x14ac:dyDescent="0.2">
      <c r="A1380" s="52">
        <v>638100</v>
      </c>
      <c r="B1380" s="45" t="s">
        <v>285</v>
      </c>
      <c r="C1380" s="54">
        <v>10400</v>
      </c>
      <c r="D1380" s="46">
        <v>10000</v>
      </c>
      <c r="E1380" s="54">
        <v>0</v>
      </c>
      <c r="F1380" s="280"/>
      <c r="G1380" s="25"/>
      <c r="H1380" s="264"/>
    </row>
    <row r="1381" spans="1:8" s="26" customFormat="1" x14ac:dyDescent="0.2">
      <c r="A1381" s="33"/>
      <c r="B1381" s="76" t="s">
        <v>294</v>
      </c>
      <c r="C1381" s="80">
        <f>C1354+C1375+C1378+C1372</f>
        <v>1939699.9999999995</v>
      </c>
      <c r="D1381" s="80">
        <f>D1354+D1375+D1378+D1372</f>
        <v>2027700</v>
      </c>
      <c r="E1381" s="80">
        <f>E1354+E1375+E1378+E1372</f>
        <v>0</v>
      </c>
      <c r="F1381" s="30">
        <f>D1381/C1381*100</f>
        <v>104.53678403876891</v>
      </c>
      <c r="G1381" s="25"/>
      <c r="H1381" s="264"/>
    </row>
    <row r="1382" spans="1:8" s="26" customFormat="1" x14ac:dyDescent="0.2">
      <c r="A1382" s="36"/>
      <c r="B1382" s="40"/>
      <c r="C1382" s="63"/>
      <c r="D1382" s="63"/>
      <c r="E1382" s="63"/>
      <c r="F1382" s="145"/>
      <c r="G1382" s="25"/>
      <c r="H1382" s="264"/>
    </row>
    <row r="1383" spans="1:8" s="26" customFormat="1" x14ac:dyDescent="0.2">
      <c r="A1383" s="39"/>
      <c r="B1383" s="40"/>
      <c r="C1383" s="46"/>
      <c r="D1383" s="46"/>
      <c r="E1383" s="46"/>
      <c r="F1383" s="282"/>
      <c r="G1383" s="25"/>
      <c r="H1383" s="264"/>
    </row>
    <row r="1384" spans="1:8" s="26" customFormat="1" x14ac:dyDescent="0.2">
      <c r="A1384" s="44" t="s">
        <v>368</v>
      </c>
      <c r="B1384" s="47"/>
      <c r="C1384" s="46"/>
      <c r="D1384" s="46"/>
      <c r="E1384" s="46"/>
      <c r="F1384" s="282"/>
      <c r="G1384" s="25"/>
      <c r="H1384" s="264"/>
    </row>
    <row r="1385" spans="1:8" s="26" customFormat="1" x14ac:dyDescent="0.2">
      <c r="A1385" s="44" t="s">
        <v>369</v>
      </c>
      <c r="B1385" s="47"/>
      <c r="C1385" s="46"/>
      <c r="D1385" s="46"/>
      <c r="E1385" s="46"/>
      <c r="F1385" s="282"/>
      <c r="G1385" s="25"/>
      <c r="H1385" s="264"/>
    </row>
    <row r="1386" spans="1:8" s="26" customFormat="1" x14ac:dyDescent="0.2">
      <c r="A1386" s="44" t="s">
        <v>354</v>
      </c>
      <c r="B1386" s="47"/>
      <c r="C1386" s="46"/>
      <c r="D1386" s="46"/>
      <c r="E1386" s="46"/>
      <c r="F1386" s="282"/>
      <c r="G1386" s="25"/>
      <c r="H1386" s="264"/>
    </row>
    <row r="1387" spans="1:8" s="26" customFormat="1" x14ac:dyDescent="0.2">
      <c r="A1387" s="44" t="s">
        <v>293</v>
      </c>
      <c r="B1387" s="47"/>
      <c r="C1387" s="46"/>
      <c r="D1387" s="46"/>
      <c r="E1387" s="46"/>
      <c r="F1387" s="282"/>
      <c r="G1387" s="25"/>
      <c r="H1387" s="264"/>
    </row>
    <row r="1388" spans="1:8" s="26" customFormat="1" x14ac:dyDescent="0.2">
      <c r="A1388" s="44"/>
      <c r="B1388" s="72"/>
      <c r="C1388" s="63"/>
      <c r="D1388" s="63"/>
      <c r="E1388" s="63"/>
      <c r="F1388" s="145"/>
      <c r="G1388" s="25"/>
      <c r="H1388" s="264"/>
    </row>
    <row r="1389" spans="1:8" s="26" customFormat="1" x14ac:dyDescent="0.2">
      <c r="A1389" s="42">
        <v>410000</v>
      </c>
      <c r="B1389" s="43" t="s">
        <v>42</v>
      </c>
      <c r="C1389" s="41">
        <f>C1390+C1395+0+C1418+C1411+C1416</f>
        <v>10617000</v>
      </c>
      <c r="D1389" s="41">
        <f>D1390+D1395+0+D1418+D1411+D1416</f>
        <v>11048000</v>
      </c>
      <c r="E1389" s="41">
        <f>E1390+E1395+0+E1418+E1411+E1416</f>
        <v>0</v>
      </c>
      <c r="F1389" s="283">
        <f t="shared" ref="F1389:F1423" si="513">D1389/C1389*100</f>
        <v>104.05952717340115</v>
      </c>
      <c r="G1389" s="25"/>
      <c r="H1389" s="264"/>
    </row>
    <row r="1390" spans="1:8" s="26" customFormat="1" x14ac:dyDescent="0.2">
      <c r="A1390" s="42">
        <v>411000</v>
      </c>
      <c r="B1390" s="43" t="s">
        <v>43</v>
      </c>
      <c r="C1390" s="41">
        <f t="shared" ref="C1390" si="514">SUM(C1391:C1394)</f>
        <v>7331000</v>
      </c>
      <c r="D1390" s="41">
        <f t="shared" ref="D1390" si="515">SUM(D1391:D1394)</f>
        <v>7375500</v>
      </c>
      <c r="E1390" s="41">
        <f>SUM(E1391:E1394)</f>
        <v>0</v>
      </c>
      <c r="F1390" s="283">
        <f t="shared" si="513"/>
        <v>100.6070113217842</v>
      </c>
      <c r="G1390" s="25"/>
      <c r="H1390" s="264"/>
    </row>
    <row r="1391" spans="1:8" s="26" customFormat="1" x14ac:dyDescent="0.2">
      <c r="A1391" s="52">
        <v>411100</v>
      </c>
      <c r="B1391" s="45" t="s">
        <v>44</v>
      </c>
      <c r="C1391" s="54">
        <v>6762000</v>
      </c>
      <c r="D1391" s="46">
        <v>6780000</v>
      </c>
      <c r="E1391" s="54">
        <v>0</v>
      </c>
      <c r="F1391" s="280">
        <f t="shared" si="513"/>
        <v>100.2661934338953</v>
      </c>
      <c r="G1391" s="25"/>
      <c r="H1391" s="264"/>
    </row>
    <row r="1392" spans="1:8" s="26" customFormat="1" ht="40.5" x14ac:dyDescent="0.2">
      <c r="A1392" s="52">
        <v>411200</v>
      </c>
      <c r="B1392" s="45" t="s">
        <v>45</v>
      </c>
      <c r="C1392" s="54">
        <v>300000</v>
      </c>
      <c r="D1392" s="46">
        <v>300500</v>
      </c>
      <c r="E1392" s="54">
        <v>0</v>
      </c>
      <c r="F1392" s="280">
        <f t="shared" si="513"/>
        <v>100.16666666666667</v>
      </c>
      <c r="G1392" s="25"/>
      <c r="H1392" s="264"/>
    </row>
    <row r="1393" spans="1:8" s="26" customFormat="1" ht="40.5" x14ac:dyDescent="0.2">
      <c r="A1393" s="52">
        <v>411300</v>
      </c>
      <c r="B1393" s="45" t="s">
        <v>46</v>
      </c>
      <c r="C1393" s="54">
        <v>177999.99999999997</v>
      </c>
      <c r="D1393" s="46">
        <v>200000</v>
      </c>
      <c r="E1393" s="54">
        <v>0</v>
      </c>
      <c r="F1393" s="280">
        <f t="shared" si="513"/>
        <v>112.35955056179776</v>
      </c>
      <c r="G1393" s="25"/>
      <c r="H1393" s="264"/>
    </row>
    <row r="1394" spans="1:8" s="26" customFormat="1" x14ac:dyDescent="0.2">
      <c r="A1394" s="52">
        <v>411400</v>
      </c>
      <c r="B1394" s="45" t="s">
        <v>47</v>
      </c>
      <c r="C1394" s="54">
        <v>91000</v>
      </c>
      <c r="D1394" s="46">
        <v>95000</v>
      </c>
      <c r="E1394" s="54">
        <v>0</v>
      </c>
      <c r="F1394" s="280">
        <f t="shared" si="513"/>
        <v>104.39560439560441</v>
      </c>
      <c r="G1394" s="25"/>
      <c r="H1394" s="264"/>
    </row>
    <row r="1395" spans="1:8" s="26" customFormat="1" x14ac:dyDescent="0.2">
      <c r="A1395" s="42">
        <v>412000</v>
      </c>
      <c r="B1395" s="47" t="s">
        <v>48</v>
      </c>
      <c r="C1395" s="41">
        <f t="shared" ref="C1395" si="516">SUM(C1396:C1410)</f>
        <v>3191000</v>
      </c>
      <c r="D1395" s="41">
        <f t="shared" ref="D1395" si="517">SUM(D1396:D1410)</f>
        <v>3627500</v>
      </c>
      <c r="E1395" s="41">
        <f>SUM(E1396:E1410)</f>
        <v>0</v>
      </c>
      <c r="F1395" s="283">
        <f t="shared" si="513"/>
        <v>113.67909746161078</v>
      </c>
      <c r="G1395" s="25"/>
      <c r="H1395" s="264"/>
    </row>
    <row r="1396" spans="1:8" s="26" customFormat="1" x14ac:dyDescent="0.2">
      <c r="A1396" s="52">
        <v>412100</v>
      </c>
      <c r="B1396" s="45" t="s">
        <v>49</v>
      </c>
      <c r="C1396" s="54">
        <v>115000</v>
      </c>
      <c r="D1396" s="46">
        <v>115000</v>
      </c>
      <c r="E1396" s="54">
        <v>0</v>
      </c>
      <c r="F1396" s="280">
        <f t="shared" si="513"/>
        <v>100</v>
      </c>
      <c r="G1396" s="25"/>
      <c r="H1396" s="264"/>
    </row>
    <row r="1397" spans="1:8" s="26" customFormat="1" ht="40.5" x14ac:dyDescent="0.2">
      <c r="A1397" s="52">
        <v>412200</v>
      </c>
      <c r="B1397" s="45" t="s">
        <v>50</v>
      </c>
      <c r="C1397" s="54">
        <v>70000</v>
      </c>
      <c r="D1397" s="46">
        <v>61500</v>
      </c>
      <c r="E1397" s="54">
        <v>0</v>
      </c>
      <c r="F1397" s="280">
        <f t="shared" si="513"/>
        <v>87.857142857142861</v>
      </c>
      <c r="G1397" s="25"/>
      <c r="H1397" s="264"/>
    </row>
    <row r="1398" spans="1:8" s="26" customFormat="1" x14ac:dyDescent="0.2">
      <c r="A1398" s="52">
        <v>412300</v>
      </c>
      <c r="B1398" s="45" t="s">
        <v>51</v>
      </c>
      <c r="C1398" s="54">
        <v>127000</v>
      </c>
      <c r="D1398" s="46">
        <v>124000</v>
      </c>
      <c r="E1398" s="54">
        <v>0</v>
      </c>
      <c r="F1398" s="280">
        <f t="shared" si="513"/>
        <v>97.637795275590548</v>
      </c>
      <c r="G1398" s="25"/>
      <c r="H1398" s="264"/>
    </row>
    <row r="1399" spans="1:8" s="26" customFormat="1" x14ac:dyDescent="0.2">
      <c r="A1399" s="52">
        <v>412500</v>
      </c>
      <c r="B1399" s="45" t="s">
        <v>55</v>
      </c>
      <c r="C1399" s="54">
        <v>88000</v>
      </c>
      <c r="D1399" s="46">
        <v>90000</v>
      </c>
      <c r="E1399" s="54">
        <v>0</v>
      </c>
      <c r="F1399" s="280">
        <f t="shared" si="513"/>
        <v>102.27272727272727</v>
      </c>
      <c r="G1399" s="25"/>
      <c r="H1399" s="264"/>
    </row>
    <row r="1400" spans="1:8" s="26" customFormat="1" x14ac:dyDescent="0.2">
      <c r="A1400" s="52">
        <v>412600</v>
      </c>
      <c r="B1400" s="45" t="s">
        <v>56</v>
      </c>
      <c r="C1400" s="54">
        <v>195000</v>
      </c>
      <c r="D1400" s="46">
        <v>201500</v>
      </c>
      <c r="E1400" s="54">
        <v>0</v>
      </c>
      <c r="F1400" s="280">
        <f t="shared" si="513"/>
        <v>103.33333333333334</v>
      </c>
      <c r="G1400" s="25"/>
      <c r="H1400" s="264"/>
    </row>
    <row r="1401" spans="1:8" s="26" customFormat="1" x14ac:dyDescent="0.2">
      <c r="A1401" s="52">
        <v>412700</v>
      </c>
      <c r="B1401" s="45" t="s">
        <v>58</v>
      </c>
      <c r="C1401" s="54">
        <v>1954000</v>
      </c>
      <c r="D1401" s="46">
        <v>2268500</v>
      </c>
      <c r="E1401" s="54">
        <v>0</v>
      </c>
      <c r="F1401" s="280">
        <f t="shared" si="513"/>
        <v>116.0951893551689</v>
      </c>
      <c r="G1401" s="25"/>
      <c r="H1401" s="264"/>
    </row>
    <row r="1402" spans="1:8" s="26" customFormat="1" x14ac:dyDescent="0.2">
      <c r="A1402" s="52">
        <v>412700</v>
      </c>
      <c r="B1402" s="45" t="s">
        <v>62</v>
      </c>
      <c r="C1402" s="54">
        <v>70000</v>
      </c>
      <c r="D1402" s="46">
        <v>80000</v>
      </c>
      <c r="E1402" s="54">
        <v>0</v>
      </c>
      <c r="F1402" s="280">
        <f t="shared" si="513"/>
        <v>114.28571428571428</v>
      </c>
      <c r="G1402" s="25"/>
      <c r="H1402" s="264"/>
    </row>
    <row r="1403" spans="1:8" s="26" customFormat="1" x14ac:dyDescent="0.2">
      <c r="A1403" s="52">
        <v>412700</v>
      </c>
      <c r="B1403" s="45" t="s">
        <v>63</v>
      </c>
      <c r="C1403" s="54">
        <v>330000</v>
      </c>
      <c r="D1403" s="46">
        <v>420000</v>
      </c>
      <c r="E1403" s="54">
        <v>0</v>
      </c>
      <c r="F1403" s="280">
        <f t="shared" si="513"/>
        <v>127.27272727272727</v>
      </c>
      <c r="G1403" s="25"/>
      <c r="H1403" s="264"/>
    </row>
    <row r="1404" spans="1:8" s="26" customFormat="1" x14ac:dyDescent="0.2">
      <c r="A1404" s="52">
        <v>412700</v>
      </c>
      <c r="B1404" s="45" t="s">
        <v>64</v>
      </c>
      <c r="C1404" s="54">
        <v>85000</v>
      </c>
      <c r="D1404" s="46">
        <v>120000</v>
      </c>
      <c r="E1404" s="54">
        <v>0</v>
      </c>
      <c r="F1404" s="280">
        <f t="shared" si="513"/>
        <v>141.1764705882353</v>
      </c>
      <c r="G1404" s="25"/>
      <c r="H1404" s="264"/>
    </row>
    <row r="1405" spans="1:8" s="26" customFormat="1" x14ac:dyDescent="0.2">
      <c r="A1405" s="52">
        <v>412900</v>
      </c>
      <c r="B1405" s="49" t="s">
        <v>72</v>
      </c>
      <c r="C1405" s="54">
        <v>15000</v>
      </c>
      <c r="D1405" s="46">
        <v>15000</v>
      </c>
      <c r="E1405" s="54">
        <v>0</v>
      </c>
      <c r="F1405" s="280">
        <f t="shared" si="513"/>
        <v>100</v>
      </c>
      <c r="G1405" s="25"/>
      <c r="H1405" s="264"/>
    </row>
    <row r="1406" spans="1:8" s="26" customFormat="1" x14ac:dyDescent="0.2">
      <c r="A1406" s="52">
        <v>412900</v>
      </c>
      <c r="B1406" s="49" t="s">
        <v>73</v>
      </c>
      <c r="C1406" s="54">
        <v>75000</v>
      </c>
      <c r="D1406" s="46">
        <v>75000</v>
      </c>
      <c r="E1406" s="54">
        <v>0</v>
      </c>
      <c r="F1406" s="280">
        <f t="shared" si="513"/>
        <v>100</v>
      </c>
      <c r="G1406" s="25"/>
      <c r="H1406" s="264"/>
    </row>
    <row r="1407" spans="1:8" s="26" customFormat="1" x14ac:dyDescent="0.2">
      <c r="A1407" s="52">
        <v>412900</v>
      </c>
      <c r="B1407" s="49" t="s">
        <v>74</v>
      </c>
      <c r="C1407" s="54">
        <v>3999.9999999999995</v>
      </c>
      <c r="D1407" s="46">
        <v>4000</v>
      </c>
      <c r="E1407" s="54">
        <v>0</v>
      </c>
      <c r="F1407" s="280">
        <f t="shared" si="513"/>
        <v>100.00000000000003</v>
      </c>
      <c r="G1407" s="25"/>
      <c r="H1407" s="264"/>
    </row>
    <row r="1408" spans="1:8" s="26" customFormat="1" x14ac:dyDescent="0.2">
      <c r="A1408" s="52">
        <v>412900</v>
      </c>
      <c r="B1408" s="49" t="s">
        <v>75</v>
      </c>
      <c r="C1408" s="54">
        <v>18000</v>
      </c>
      <c r="D1408" s="46">
        <v>13000</v>
      </c>
      <c r="E1408" s="54">
        <v>0</v>
      </c>
      <c r="F1408" s="280">
        <f t="shared" si="513"/>
        <v>72.222222222222214</v>
      </c>
      <c r="G1408" s="25"/>
      <c r="H1408" s="264"/>
    </row>
    <row r="1409" spans="1:8" s="26" customFormat="1" x14ac:dyDescent="0.2">
      <c r="A1409" s="52">
        <v>412900</v>
      </c>
      <c r="B1409" s="45" t="s">
        <v>76</v>
      </c>
      <c r="C1409" s="54">
        <v>15000.000000000004</v>
      </c>
      <c r="D1409" s="46">
        <v>15000</v>
      </c>
      <c r="E1409" s="54">
        <v>0</v>
      </c>
      <c r="F1409" s="280">
        <f t="shared" si="513"/>
        <v>99.999999999999972</v>
      </c>
      <c r="G1409" s="25"/>
      <c r="H1409" s="264"/>
    </row>
    <row r="1410" spans="1:8" s="26" customFormat="1" x14ac:dyDescent="0.2">
      <c r="A1410" s="52">
        <v>412900</v>
      </c>
      <c r="B1410" s="45" t="s">
        <v>78</v>
      </c>
      <c r="C1410" s="54">
        <v>29999.999999999996</v>
      </c>
      <c r="D1410" s="46">
        <v>25000</v>
      </c>
      <c r="E1410" s="54">
        <v>0</v>
      </c>
      <c r="F1410" s="280">
        <f t="shared" si="513"/>
        <v>83.333333333333343</v>
      </c>
      <c r="G1410" s="25"/>
      <c r="H1410" s="264"/>
    </row>
    <row r="1411" spans="1:8" s="51" customFormat="1" x14ac:dyDescent="0.2">
      <c r="A1411" s="42">
        <v>415000</v>
      </c>
      <c r="B1411" s="47" t="s">
        <v>118</v>
      </c>
      <c r="C1411" s="41">
        <f>SUM(C1412:C1415)</f>
        <v>50000</v>
      </c>
      <c r="D1411" s="41">
        <f>SUM(D1412:D1415)</f>
        <v>0</v>
      </c>
      <c r="E1411" s="41">
        <f>SUM(E1412:E1415)</f>
        <v>0</v>
      </c>
      <c r="F1411" s="283">
        <f t="shared" si="513"/>
        <v>0</v>
      </c>
      <c r="G1411" s="266"/>
      <c r="H1411" s="264"/>
    </row>
    <row r="1412" spans="1:8" s="26" customFormat="1" x14ac:dyDescent="0.2">
      <c r="A1412" s="52">
        <v>415200</v>
      </c>
      <c r="B1412" s="45" t="s">
        <v>120</v>
      </c>
      <c r="C1412" s="54">
        <v>38000</v>
      </c>
      <c r="D1412" s="46">
        <v>0</v>
      </c>
      <c r="E1412" s="54">
        <v>0</v>
      </c>
      <c r="F1412" s="280">
        <f t="shared" si="513"/>
        <v>0</v>
      </c>
      <c r="G1412" s="25"/>
      <c r="H1412" s="264"/>
    </row>
    <row r="1413" spans="1:8" s="26" customFormat="1" x14ac:dyDescent="0.2">
      <c r="A1413" s="52">
        <v>415200</v>
      </c>
      <c r="B1413" s="45" t="s">
        <v>316</v>
      </c>
      <c r="C1413" s="54">
        <v>7500</v>
      </c>
      <c r="D1413" s="46">
        <v>0</v>
      </c>
      <c r="E1413" s="54">
        <v>0</v>
      </c>
      <c r="F1413" s="280">
        <f t="shared" si="513"/>
        <v>0</v>
      </c>
      <c r="G1413" s="25"/>
      <c r="H1413" s="264"/>
    </row>
    <row r="1414" spans="1:8" s="26" customFormat="1" x14ac:dyDescent="0.2">
      <c r="A1414" s="52">
        <v>415200</v>
      </c>
      <c r="B1414" s="45" t="s">
        <v>121</v>
      </c>
      <c r="C1414" s="54">
        <v>2000</v>
      </c>
      <c r="D1414" s="46">
        <v>0</v>
      </c>
      <c r="E1414" s="54">
        <v>0</v>
      </c>
      <c r="F1414" s="280">
        <f t="shared" si="513"/>
        <v>0</v>
      </c>
      <c r="G1414" s="25"/>
      <c r="H1414" s="264"/>
    </row>
    <row r="1415" spans="1:8" s="26" customFormat="1" x14ac:dyDescent="0.2">
      <c r="A1415" s="52">
        <v>415200</v>
      </c>
      <c r="B1415" s="45" t="s">
        <v>149</v>
      </c>
      <c r="C1415" s="54">
        <v>2500</v>
      </c>
      <c r="D1415" s="46">
        <v>0</v>
      </c>
      <c r="E1415" s="54">
        <v>0</v>
      </c>
      <c r="F1415" s="280">
        <f t="shared" si="513"/>
        <v>0</v>
      </c>
      <c r="G1415" s="25"/>
      <c r="H1415" s="264"/>
    </row>
    <row r="1416" spans="1:8" s="51" customFormat="1" ht="40.5" x14ac:dyDescent="0.2">
      <c r="A1416" s="42">
        <v>418000</v>
      </c>
      <c r="B1416" s="47" t="s">
        <v>198</v>
      </c>
      <c r="C1416" s="41">
        <f t="shared" ref="C1416" si="518">C1417</f>
        <v>5000</v>
      </c>
      <c r="D1416" s="41">
        <f t="shared" ref="D1416" si="519">D1417</f>
        <v>5000</v>
      </c>
      <c r="E1416" s="41">
        <f>E1417</f>
        <v>0</v>
      </c>
      <c r="F1416" s="283">
        <f t="shared" si="513"/>
        <v>100</v>
      </c>
      <c r="G1416" s="266"/>
      <c r="H1416" s="264"/>
    </row>
    <row r="1417" spans="1:8" s="26" customFormat="1" x14ac:dyDescent="0.2">
      <c r="A1417" s="52">
        <v>418400</v>
      </c>
      <c r="B1417" s="45" t="s">
        <v>200</v>
      </c>
      <c r="C1417" s="54">
        <v>5000</v>
      </c>
      <c r="D1417" s="46">
        <v>5000</v>
      </c>
      <c r="E1417" s="54">
        <v>0</v>
      </c>
      <c r="F1417" s="280">
        <f t="shared" si="513"/>
        <v>100</v>
      </c>
      <c r="G1417" s="25"/>
      <c r="H1417" s="264"/>
    </row>
    <row r="1418" spans="1:8" s="51" customFormat="1" x14ac:dyDescent="0.2">
      <c r="A1418" s="42">
        <v>419000</v>
      </c>
      <c r="B1418" s="47" t="s">
        <v>201</v>
      </c>
      <c r="C1418" s="41">
        <f t="shared" ref="C1418" si="520">C1419</f>
        <v>40000</v>
      </c>
      <c r="D1418" s="41">
        <f t="shared" ref="D1418" si="521">D1419</f>
        <v>40000</v>
      </c>
      <c r="E1418" s="41">
        <f>E1419</f>
        <v>0</v>
      </c>
      <c r="F1418" s="283">
        <f t="shared" si="513"/>
        <v>100</v>
      </c>
      <c r="G1418" s="266"/>
      <c r="H1418" s="264"/>
    </row>
    <row r="1419" spans="1:8" s="26" customFormat="1" x14ac:dyDescent="0.2">
      <c r="A1419" s="52">
        <v>419100</v>
      </c>
      <c r="B1419" s="45" t="s">
        <v>201</v>
      </c>
      <c r="C1419" s="54">
        <v>40000</v>
      </c>
      <c r="D1419" s="46">
        <v>40000</v>
      </c>
      <c r="E1419" s="54">
        <v>0</v>
      </c>
      <c r="F1419" s="280">
        <f t="shared" si="513"/>
        <v>100</v>
      </c>
      <c r="G1419" s="25"/>
      <c r="H1419" s="264"/>
    </row>
    <row r="1420" spans="1:8" s="26" customFormat="1" x14ac:dyDescent="0.2">
      <c r="A1420" s="42">
        <v>510000</v>
      </c>
      <c r="B1420" s="47" t="s">
        <v>245</v>
      </c>
      <c r="C1420" s="41">
        <f>C1421+C1426+C1424</f>
        <v>10052500.000000004</v>
      </c>
      <c r="D1420" s="41">
        <f>D1421+D1426+D1424</f>
        <v>13205900</v>
      </c>
      <c r="E1420" s="41">
        <f>E1421+E1426+E1424</f>
        <v>0</v>
      </c>
      <c r="F1420" s="283">
        <f t="shared" si="513"/>
        <v>131.36931111663762</v>
      </c>
      <c r="G1420" s="25"/>
      <c r="H1420" s="264"/>
    </row>
    <row r="1421" spans="1:8" s="26" customFormat="1" x14ac:dyDescent="0.2">
      <c r="A1421" s="42">
        <v>511000</v>
      </c>
      <c r="B1421" s="47" t="s">
        <v>246</v>
      </c>
      <c r="C1421" s="41">
        <f>SUM(C1422:C1423)</f>
        <v>10030500.000000004</v>
      </c>
      <c r="D1421" s="41">
        <f>SUM(D1422:D1423)</f>
        <v>13088900</v>
      </c>
      <c r="E1421" s="41">
        <f>SUM(E1422:E1423)</f>
        <v>0</v>
      </c>
      <c r="F1421" s="283">
        <f t="shared" si="513"/>
        <v>130.49100244255015</v>
      </c>
      <c r="G1421" s="25"/>
      <c r="H1421" s="264"/>
    </row>
    <row r="1422" spans="1:8" s="26" customFormat="1" x14ac:dyDescent="0.2">
      <c r="A1422" s="52">
        <v>511300</v>
      </c>
      <c r="B1422" s="45" t="s">
        <v>249</v>
      </c>
      <c r="C1422" s="54">
        <v>530500</v>
      </c>
      <c r="D1422" s="46">
        <v>536500</v>
      </c>
      <c r="E1422" s="54">
        <v>0</v>
      </c>
      <c r="F1422" s="280">
        <f t="shared" si="513"/>
        <v>101.13100848256363</v>
      </c>
      <c r="G1422" s="25"/>
      <c r="H1422" s="264"/>
    </row>
    <row r="1423" spans="1:8" s="26" customFormat="1" x14ac:dyDescent="0.2">
      <c r="A1423" s="52">
        <v>511700</v>
      </c>
      <c r="B1423" s="45" t="s">
        <v>252</v>
      </c>
      <c r="C1423" s="54">
        <v>9500000.0000000037</v>
      </c>
      <c r="D1423" s="46">
        <v>12552400</v>
      </c>
      <c r="E1423" s="54">
        <v>0</v>
      </c>
      <c r="F1423" s="280">
        <f t="shared" si="513"/>
        <v>132.13052631578944</v>
      </c>
      <c r="G1423" s="25"/>
      <c r="H1423" s="264"/>
    </row>
    <row r="1424" spans="1:8" s="51" customFormat="1" x14ac:dyDescent="0.2">
      <c r="A1424" s="42">
        <v>513000</v>
      </c>
      <c r="B1424" s="47" t="s">
        <v>253</v>
      </c>
      <c r="C1424" s="41">
        <f>C1425+0</f>
        <v>7000</v>
      </c>
      <c r="D1424" s="41">
        <f>D1425+0</f>
        <v>100000</v>
      </c>
      <c r="E1424" s="41">
        <f>E1425+0</f>
        <v>0</v>
      </c>
      <c r="F1424" s="283"/>
      <c r="G1424" s="266"/>
      <c r="H1424" s="264"/>
    </row>
    <row r="1425" spans="1:8" s="26" customFormat="1" x14ac:dyDescent="0.2">
      <c r="A1425" s="52">
        <v>513700</v>
      </c>
      <c r="B1425" s="45" t="s">
        <v>256</v>
      </c>
      <c r="C1425" s="54">
        <v>7000</v>
      </c>
      <c r="D1425" s="46">
        <v>100000</v>
      </c>
      <c r="E1425" s="54">
        <v>0</v>
      </c>
      <c r="F1425" s="280"/>
      <c r="G1425" s="25"/>
      <c r="H1425" s="264"/>
    </row>
    <row r="1426" spans="1:8" s="51" customFormat="1" x14ac:dyDescent="0.2">
      <c r="A1426" s="42">
        <v>516000</v>
      </c>
      <c r="B1426" s="47" t="s">
        <v>257</v>
      </c>
      <c r="C1426" s="41">
        <f t="shared" ref="C1426" si="522">C1427</f>
        <v>15000</v>
      </c>
      <c r="D1426" s="41">
        <f t="shared" ref="D1426" si="523">D1427</f>
        <v>17000</v>
      </c>
      <c r="E1426" s="41">
        <f>E1427</f>
        <v>0</v>
      </c>
      <c r="F1426" s="283">
        <f t="shared" ref="F1426:F1434" si="524">D1426/C1426*100</f>
        <v>113.33333333333333</v>
      </c>
      <c r="G1426" s="266"/>
      <c r="H1426" s="264"/>
    </row>
    <row r="1427" spans="1:8" s="26" customFormat="1" x14ac:dyDescent="0.2">
      <c r="A1427" s="52">
        <v>516100</v>
      </c>
      <c r="B1427" s="45" t="s">
        <v>257</v>
      </c>
      <c r="C1427" s="54">
        <v>15000</v>
      </c>
      <c r="D1427" s="46">
        <v>17000</v>
      </c>
      <c r="E1427" s="54">
        <v>0</v>
      </c>
      <c r="F1427" s="280">
        <f t="shared" si="524"/>
        <v>113.33333333333333</v>
      </c>
      <c r="G1427" s="25"/>
      <c r="H1427" s="264"/>
    </row>
    <row r="1428" spans="1:8" s="51" customFormat="1" x14ac:dyDescent="0.2">
      <c r="A1428" s="42">
        <v>630000</v>
      </c>
      <c r="B1428" s="47" t="s">
        <v>277</v>
      </c>
      <c r="C1428" s="41">
        <f>C1429+C1431</f>
        <v>890000</v>
      </c>
      <c r="D1428" s="41">
        <f>D1429+D1431</f>
        <v>920000</v>
      </c>
      <c r="E1428" s="41">
        <f>E1429+E1431</f>
        <v>0</v>
      </c>
      <c r="F1428" s="283">
        <f t="shared" si="524"/>
        <v>103.37078651685394</v>
      </c>
      <c r="G1428" s="266"/>
      <c r="H1428" s="264"/>
    </row>
    <row r="1429" spans="1:8" s="51" customFormat="1" x14ac:dyDescent="0.2">
      <c r="A1429" s="42">
        <v>631000</v>
      </c>
      <c r="B1429" s="47" t="s">
        <v>278</v>
      </c>
      <c r="C1429" s="41">
        <f>0+0+C1430</f>
        <v>30000</v>
      </c>
      <c r="D1429" s="41">
        <f>0+0+D1430</f>
        <v>30000</v>
      </c>
      <c r="E1429" s="41">
        <f>0+0+E1430</f>
        <v>0</v>
      </c>
      <c r="F1429" s="283">
        <f t="shared" si="524"/>
        <v>100</v>
      </c>
      <c r="G1429" s="266"/>
      <c r="H1429" s="264"/>
    </row>
    <row r="1430" spans="1:8" s="26" customFormat="1" x14ac:dyDescent="0.2">
      <c r="A1430" s="52">
        <v>631900</v>
      </c>
      <c r="B1430" s="45" t="s">
        <v>283</v>
      </c>
      <c r="C1430" s="54">
        <v>30000</v>
      </c>
      <c r="D1430" s="46">
        <v>30000</v>
      </c>
      <c r="E1430" s="54">
        <v>0</v>
      </c>
      <c r="F1430" s="280">
        <f t="shared" si="524"/>
        <v>100</v>
      </c>
      <c r="G1430" s="25"/>
      <c r="H1430" s="264"/>
    </row>
    <row r="1431" spans="1:8" s="51" customFormat="1" x14ac:dyDescent="0.2">
      <c r="A1431" s="42">
        <v>638000</v>
      </c>
      <c r="B1431" s="47" t="s">
        <v>284</v>
      </c>
      <c r="C1431" s="41">
        <f t="shared" ref="C1431" si="525">C1432+C1433</f>
        <v>860000</v>
      </c>
      <c r="D1431" s="41">
        <f t="shared" ref="D1431" si="526">D1432+D1433</f>
        <v>890000</v>
      </c>
      <c r="E1431" s="41">
        <f>E1432+E1433</f>
        <v>0</v>
      </c>
      <c r="F1431" s="283">
        <f t="shared" si="524"/>
        <v>103.48837209302326</v>
      </c>
      <c r="G1431" s="266"/>
      <c r="H1431" s="264"/>
    </row>
    <row r="1432" spans="1:8" s="26" customFormat="1" x14ac:dyDescent="0.2">
      <c r="A1432" s="52">
        <v>638100</v>
      </c>
      <c r="B1432" s="45" t="s">
        <v>285</v>
      </c>
      <c r="C1432" s="54">
        <v>540000</v>
      </c>
      <c r="D1432" s="46">
        <v>560000</v>
      </c>
      <c r="E1432" s="54">
        <v>0</v>
      </c>
      <c r="F1432" s="280">
        <f t="shared" si="524"/>
        <v>103.7037037037037</v>
      </c>
      <c r="G1432" s="25"/>
      <c r="H1432" s="264"/>
    </row>
    <row r="1433" spans="1:8" s="26" customFormat="1" ht="40.5" x14ac:dyDescent="0.2">
      <c r="A1433" s="52">
        <v>638200</v>
      </c>
      <c r="B1433" s="45" t="s">
        <v>286</v>
      </c>
      <c r="C1433" s="54">
        <v>320000</v>
      </c>
      <c r="D1433" s="46">
        <v>330000</v>
      </c>
      <c r="E1433" s="54">
        <v>0</v>
      </c>
      <c r="F1433" s="280">
        <f t="shared" si="524"/>
        <v>103.125</v>
      </c>
      <c r="G1433" s="25"/>
      <c r="H1433" s="264"/>
    </row>
    <row r="1434" spans="1:8" s="26" customFormat="1" x14ac:dyDescent="0.2">
      <c r="A1434" s="82"/>
      <c r="B1434" s="76" t="s">
        <v>294</v>
      </c>
      <c r="C1434" s="80">
        <f>C1389+C1420+C1428+0</f>
        <v>21559500.000000004</v>
      </c>
      <c r="D1434" s="80">
        <f>D1389+D1420+D1428+0</f>
        <v>25173900</v>
      </c>
      <c r="E1434" s="80">
        <f>E1389+E1420+E1428+0</f>
        <v>0</v>
      </c>
      <c r="F1434" s="30">
        <f t="shared" si="524"/>
        <v>116.76476727196825</v>
      </c>
      <c r="G1434" s="25"/>
      <c r="H1434" s="264"/>
    </row>
    <row r="1435" spans="1:8" s="26" customFormat="1" x14ac:dyDescent="0.2">
      <c r="A1435" s="62"/>
      <c r="B1435" s="40"/>
      <c r="C1435" s="46"/>
      <c r="D1435" s="46"/>
      <c r="E1435" s="46"/>
      <c r="F1435" s="282"/>
      <c r="G1435" s="25"/>
      <c r="H1435" s="264"/>
    </row>
    <row r="1436" spans="1:8" s="26" customFormat="1" x14ac:dyDescent="0.2">
      <c r="A1436" s="39"/>
      <c r="B1436" s="40"/>
      <c r="C1436" s="46"/>
      <c r="D1436" s="46"/>
      <c r="E1436" s="46"/>
      <c r="F1436" s="282"/>
      <c r="G1436" s="25"/>
      <c r="H1436" s="264"/>
    </row>
    <row r="1437" spans="1:8" s="26" customFormat="1" x14ac:dyDescent="0.2">
      <c r="A1437" s="44" t="s">
        <v>370</v>
      </c>
      <c r="B1437" s="47"/>
      <c r="C1437" s="46"/>
      <c r="D1437" s="46"/>
      <c r="E1437" s="46"/>
      <c r="F1437" s="282"/>
      <c r="G1437" s="25"/>
      <c r="H1437" s="264"/>
    </row>
    <row r="1438" spans="1:8" s="26" customFormat="1" x14ac:dyDescent="0.2">
      <c r="A1438" s="44" t="s">
        <v>369</v>
      </c>
      <c r="B1438" s="47"/>
      <c r="C1438" s="46"/>
      <c r="D1438" s="46" t="s">
        <v>289</v>
      </c>
      <c r="E1438" s="46"/>
      <c r="F1438" s="282"/>
      <c r="G1438" s="25"/>
      <c r="H1438" s="264"/>
    </row>
    <row r="1439" spans="1:8" s="26" customFormat="1" x14ac:dyDescent="0.2">
      <c r="A1439" s="44" t="s">
        <v>331</v>
      </c>
      <c r="B1439" s="47"/>
      <c r="C1439" s="46"/>
      <c r="D1439" s="46"/>
      <c r="E1439" s="46"/>
      <c r="F1439" s="282"/>
      <c r="G1439" s="25"/>
      <c r="H1439" s="264"/>
    </row>
    <row r="1440" spans="1:8" s="26" customFormat="1" x14ac:dyDescent="0.2">
      <c r="A1440" s="44" t="s">
        <v>371</v>
      </c>
      <c r="B1440" s="47"/>
      <c r="C1440" s="46"/>
      <c r="D1440" s="46"/>
      <c r="E1440" s="46"/>
      <c r="F1440" s="282"/>
      <c r="G1440" s="25"/>
      <c r="H1440" s="264"/>
    </row>
    <row r="1441" spans="1:8" s="26" customFormat="1" x14ac:dyDescent="0.2">
      <c r="A1441" s="44"/>
      <c r="B1441" s="72"/>
      <c r="C1441" s="63"/>
      <c r="D1441" s="63"/>
      <c r="E1441" s="63"/>
      <c r="F1441" s="145"/>
      <c r="G1441" s="25"/>
      <c r="H1441" s="264"/>
    </row>
    <row r="1442" spans="1:8" s="26" customFormat="1" x14ac:dyDescent="0.2">
      <c r="A1442" s="42">
        <v>410000</v>
      </c>
      <c r="B1442" s="43" t="s">
        <v>42</v>
      </c>
      <c r="C1442" s="41">
        <f t="shared" ref="C1442" si="527">C1443+C1448</f>
        <v>33691200</v>
      </c>
      <c r="D1442" s="41">
        <f t="shared" ref="D1442" si="528">D1443+D1448</f>
        <v>38915000</v>
      </c>
      <c r="E1442" s="41">
        <f>E1443+E1448+0</f>
        <v>0</v>
      </c>
      <c r="F1442" s="283">
        <f t="shared" ref="F1442:F1453" si="529">D1442/C1442*100</f>
        <v>115.50493897516264</v>
      </c>
      <c r="G1442" s="25"/>
      <c r="H1442" s="264"/>
    </row>
    <row r="1443" spans="1:8" s="26" customFormat="1" x14ac:dyDescent="0.2">
      <c r="A1443" s="42">
        <v>411000</v>
      </c>
      <c r="B1443" s="43" t="s">
        <v>43</v>
      </c>
      <c r="C1443" s="41">
        <f t="shared" ref="C1443" si="530">SUM(C1444:C1447)</f>
        <v>28012200</v>
      </c>
      <c r="D1443" s="41">
        <f t="shared" ref="D1443" si="531">SUM(D1444:D1447)</f>
        <v>28250000</v>
      </c>
      <c r="E1443" s="41">
        <f>SUM(E1444:E1447)</f>
        <v>0</v>
      </c>
      <c r="F1443" s="283">
        <f t="shared" si="529"/>
        <v>100.84891582953142</v>
      </c>
      <c r="G1443" s="25"/>
      <c r="H1443" s="264"/>
    </row>
    <row r="1444" spans="1:8" s="26" customFormat="1" x14ac:dyDescent="0.2">
      <c r="A1444" s="52">
        <v>411100</v>
      </c>
      <c r="B1444" s="45" t="s">
        <v>44</v>
      </c>
      <c r="C1444" s="54">
        <v>25802200</v>
      </c>
      <c r="D1444" s="46">
        <v>26200000</v>
      </c>
      <c r="E1444" s="54">
        <v>0</v>
      </c>
      <c r="F1444" s="280">
        <f t="shared" si="529"/>
        <v>101.54172899985272</v>
      </c>
      <c r="G1444" s="25"/>
      <c r="H1444" s="264"/>
    </row>
    <row r="1445" spans="1:8" s="26" customFormat="1" ht="40.5" x14ac:dyDescent="0.2">
      <c r="A1445" s="52">
        <v>411200</v>
      </c>
      <c r="B1445" s="45" t="s">
        <v>45</v>
      </c>
      <c r="C1445" s="54">
        <v>960000</v>
      </c>
      <c r="D1445" s="46">
        <v>760000</v>
      </c>
      <c r="E1445" s="54">
        <v>0</v>
      </c>
      <c r="F1445" s="280">
        <f t="shared" si="529"/>
        <v>79.166666666666657</v>
      </c>
      <c r="G1445" s="25"/>
      <c r="H1445" s="264"/>
    </row>
    <row r="1446" spans="1:8" s="26" customFormat="1" ht="40.5" x14ac:dyDescent="0.2">
      <c r="A1446" s="52">
        <v>411300</v>
      </c>
      <c r="B1446" s="45" t="s">
        <v>46</v>
      </c>
      <c r="C1446" s="54">
        <v>830000</v>
      </c>
      <c r="D1446" s="46">
        <v>810000</v>
      </c>
      <c r="E1446" s="54">
        <v>0</v>
      </c>
      <c r="F1446" s="280">
        <f t="shared" si="529"/>
        <v>97.590361445783131</v>
      </c>
      <c r="G1446" s="25"/>
      <c r="H1446" s="264"/>
    </row>
    <row r="1447" spans="1:8" s="26" customFormat="1" x14ac:dyDescent="0.2">
      <c r="A1447" s="52">
        <v>411400</v>
      </c>
      <c r="B1447" s="45" t="s">
        <v>47</v>
      </c>
      <c r="C1447" s="54">
        <v>420000</v>
      </c>
      <c r="D1447" s="46">
        <v>480000</v>
      </c>
      <c r="E1447" s="54">
        <v>0</v>
      </c>
      <c r="F1447" s="280">
        <f t="shared" si="529"/>
        <v>114.28571428571428</v>
      </c>
      <c r="G1447" s="25"/>
      <c r="H1447" s="264"/>
    </row>
    <row r="1448" spans="1:8" s="26" customFormat="1" x14ac:dyDescent="0.2">
      <c r="A1448" s="42">
        <v>412000</v>
      </c>
      <c r="B1448" s="47" t="s">
        <v>48</v>
      </c>
      <c r="C1448" s="41">
        <f>SUM(C1449:C1459)</f>
        <v>5679000</v>
      </c>
      <c r="D1448" s="41">
        <f>SUM(D1449:D1459)</f>
        <v>10665000</v>
      </c>
      <c r="E1448" s="41">
        <f>SUM(E1449:E1459)</f>
        <v>0</v>
      </c>
      <c r="F1448" s="283">
        <f t="shared" si="529"/>
        <v>187.79714738510302</v>
      </c>
      <c r="G1448" s="25"/>
      <c r="H1448" s="264"/>
    </row>
    <row r="1449" spans="1:8" s="26" customFormat="1" x14ac:dyDescent="0.2">
      <c r="A1449" s="52">
        <v>412100</v>
      </c>
      <c r="B1449" s="45" t="s">
        <v>49</v>
      </c>
      <c r="C1449" s="54">
        <v>530000</v>
      </c>
      <c r="D1449" s="46">
        <v>600000</v>
      </c>
      <c r="E1449" s="54">
        <v>0</v>
      </c>
      <c r="F1449" s="280">
        <f t="shared" si="529"/>
        <v>113.20754716981132</v>
      </c>
      <c r="G1449" s="25"/>
      <c r="H1449" s="264"/>
    </row>
    <row r="1450" spans="1:8" s="26" customFormat="1" ht="40.5" x14ac:dyDescent="0.2">
      <c r="A1450" s="52">
        <v>412200</v>
      </c>
      <c r="B1450" s="45" t="s">
        <v>50</v>
      </c>
      <c r="C1450" s="54">
        <v>2700000</v>
      </c>
      <c r="D1450" s="46">
        <v>2700000</v>
      </c>
      <c r="E1450" s="54">
        <v>0</v>
      </c>
      <c r="F1450" s="280">
        <f t="shared" si="529"/>
        <v>100</v>
      </c>
      <c r="G1450" s="25"/>
      <c r="H1450" s="264"/>
    </row>
    <row r="1451" spans="1:8" s="26" customFormat="1" x14ac:dyDescent="0.2">
      <c r="A1451" s="52">
        <v>412300</v>
      </c>
      <c r="B1451" s="45" t="s">
        <v>51</v>
      </c>
      <c r="C1451" s="54">
        <v>320000</v>
      </c>
      <c r="D1451" s="46">
        <v>310000</v>
      </c>
      <c r="E1451" s="54">
        <v>0</v>
      </c>
      <c r="F1451" s="280">
        <f t="shared" si="529"/>
        <v>96.875</v>
      </c>
      <c r="G1451" s="25"/>
      <c r="H1451" s="264"/>
    </row>
    <row r="1452" spans="1:8" s="26" customFormat="1" x14ac:dyDescent="0.2">
      <c r="A1452" s="52">
        <v>412500</v>
      </c>
      <c r="B1452" s="45" t="s">
        <v>55</v>
      </c>
      <c r="C1452" s="54">
        <v>330000</v>
      </c>
      <c r="D1452" s="46">
        <v>320000</v>
      </c>
      <c r="E1452" s="54">
        <v>0</v>
      </c>
      <c r="F1452" s="280">
        <f t="shared" si="529"/>
        <v>96.969696969696969</v>
      </c>
      <c r="G1452" s="25"/>
      <c r="H1452" s="264"/>
    </row>
    <row r="1453" spans="1:8" s="26" customFormat="1" x14ac:dyDescent="0.2">
      <c r="A1453" s="52">
        <v>412600</v>
      </c>
      <c r="B1453" s="45" t="s">
        <v>56</v>
      </c>
      <c r="C1453" s="54">
        <v>150000</v>
      </c>
      <c r="D1453" s="46">
        <v>150000</v>
      </c>
      <c r="E1453" s="54">
        <v>0</v>
      </c>
      <c r="F1453" s="280">
        <f t="shared" si="529"/>
        <v>100</v>
      </c>
      <c r="G1453" s="25"/>
      <c r="H1453" s="264"/>
    </row>
    <row r="1454" spans="1:8" s="26" customFormat="1" x14ac:dyDescent="0.2">
      <c r="A1454" s="52">
        <v>412700</v>
      </c>
      <c r="B1454" s="45" t="s">
        <v>58</v>
      </c>
      <c r="C1454" s="54">
        <v>1560000</v>
      </c>
      <c r="D1454" s="46">
        <v>6500000</v>
      </c>
      <c r="E1454" s="54">
        <v>0</v>
      </c>
      <c r="F1454" s="280"/>
      <c r="G1454" s="25"/>
      <c r="H1454" s="264"/>
    </row>
    <row r="1455" spans="1:8" s="26" customFormat="1" x14ac:dyDescent="0.2">
      <c r="A1455" s="52">
        <v>412900</v>
      </c>
      <c r="B1455" s="49" t="s">
        <v>73</v>
      </c>
      <c r="C1455" s="54">
        <v>10000</v>
      </c>
      <c r="D1455" s="46">
        <v>10000</v>
      </c>
      <c r="E1455" s="54">
        <v>0</v>
      </c>
      <c r="F1455" s="280">
        <f>D1455/C1455*100</f>
        <v>100</v>
      </c>
      <c r="G1455" s="25"/>
      <c r="H1455" s="264"/>
    </row>
    <row r="1456" spans="1:8" s="26" customFormat="1" x14ac:dyDescent="0.2">
      <c r="A1456" s="52">
        <v>412900</v>
      </c>
      <c r="B1456" s="49" t="s">
        <v>74</v>
      </c>
      <c r="C1456" s="54">
        <v>4000</v>
      </c>
      <c r="D1456" s="46">
        <v>4000</v>
      </c>
      <c r="E1456" s="54">
        <v>0</v>
      </c>
      <c r="F1456" s="280">
        <f>D1456/C1456*100</f>
        <v>100</v>
      </c>
      <c r="G1456" s="25"/>
      <c r="H1456" s="264"/>
    </row>
    <row r="1457" spans="1:8" s="26" customFormat="1" x14ac:dyDescent="0.2">
      <c r="A1457" s="52">
        <v>412900</v>
      </c>
      <c r="B1457" s="49" t="s">
        <v>75</v>
      </c>
      <c r="C1457" s="54">
        <v>10000.000000000002</v>
      </c>
      <c r="D1457" s="46">
        <v>9000</v>
      </c>
      <c r="E1457" s="54">
        <v>0</v>
      </c>
      <c r="F1457" s="280">
        <f>D1457/C1457*100</f>
        <v>89.999999999999986</v>
      </c>
      <c r="G1457" s="25"/>
      <c r="H1457" s="264"/>
    </row>
    <row r="1458" spans="1:8" s="26" customFormat="1" x14ac:dyDescent="0.2">
      <c r="A1458" s="52">
        <v>412900</v>
      </c>
      <c r="B1458" s="49" t="s">
        <v>76</v>
      </c>
      <c r="C1458" s="54">
        <v>60000</v>
      </c>
      <c r="D1458" s="46">
        <v>60000</v>
      </c>
      <c r="E1458" s="54">
        <v>0</v>
      </c>
      <c r="F1458" s="280">
        <f>D1458/C1458*100</f>
        <v>100</v>
      </c>
      <c r="G1458" s="25"/>
      <c r="H1458" s="264"/>
    </row>
    <row r="1459" spans="1:8" s="26" customFormat="1" x14ac:dyDescent="0.2">
      <c r="A1459" s="52">
        <v>412900</v>
      </c>
      <c r="B1459" s="45" t="s">
        <v>78</v>
      </c>
      <c r="C1459" s="54">
        <v>5000</v>
      </c>
      <c r="D1459" s="46">
        <v>2000</v>
      </c>
      <c r="E1459" s="54">
        <v>0</v>
      </c>
      <c r="F1459" s="280">
        <f>D1459/C1459*100</f>
        <v>40</v>
      </c>
      <c r="G1459" s="25"/>
      <c r="H1459" s="264"/>
    </row>
    <row r="1460" spans="1:8" s="51" customFormat="1" x14ac:dyDescent="0.2">
      <c r="A1460" s="42">
        <v>480000</v>
      </c>
      <c r="B1460" s="47" t="s">
        <v>202</v>
      </c>
      <c r="C1460" s="41">
        <f t="shared" ref="C1460:C1461" si="532">C1461</f>
        <v>0</v>
      </c>
      <c r="D1460" s="41">
        <f t="shared" ref="D1460:D1461" si="533">D1461</f>
        <v>0</v>
      </c>
      <c r="E1460" s="41">
        <f t="shared" ref="E1460:E1461" si="534">E1461</f>
        <v>60000</v>
      </c>
      <c r="F1460" s="283">
        <v>0</v>
      </c>
      <c r="G1460" s="266"/>
      <c r="H1460" s="264"/>
    </row>
    <row r="1461" spans="1:8" s="51" customFormat="1" x14ac:dyDescent="0.2">
      <c r="A1461" s="42">
        <v>488000</v>
      </c>
      <c r="B1461" s="47" t="s">
        <v>29</v>
      </c>
      <c r="C1461" s="41">
        <f t="shared" si="532"/>
        <v>0</v>
      </c>
      <c r="D1461" s="41">
        <f t="shared" si="533"/>
        <v>0</v>
      </c>
      <c r="E1461" s="41">
        <f t="shared" si="534"/>
        <v>60000</v>
      </c>
      <c r="F1461" s="283">
        <v>0</v>
      </c>
      <c r="G1461" s="266"/>
      <c r="H1461" s="264"/>
    </row>
    <row r="1462" spans="1:8" s="26" customFormat="1" x14ac:dyDescent="0.2">
      <c r="A1462" s="52">
        <v>488100</v>
      </c>
      <c r="B1462" s="45" t="s">
        <v>29</v>
      </c>
      <c r="C1462" s="54">
        <v>0</v>
      </c>
      <c r="D1462" s="46">
        <v>0</v>
      </c>
      <c r="E1462" s="46">
        <v>60000</v>
      </c>
      <c r="F1462" s="280">
        <v>0</v>
      </c>
      <c r="G1462" s="25"/>
      <c r="H1462" s="264"/>
    </row>
    <row r="1463" spans="1:8" s="51" customFormat="1" x14ac:dyDescent="0.2">
      <c r="A1463" s="42">
        <v>510000</v>
      </c>
      <c r="B1463" s="47" t="s">
        <v>245</v>
      </c>
      <c r="C1463" s="41">
        <f>0+0+C1464</f>
        <v>500</v>
      </c>
      <c r="D1463" s="41">
        <f>0+0+D1464</f>
        <v>0</v>
      </c>
      <c r="E1463" s="41">
        <f>0+0+E1464</f>
        <v>0</v>
      </c>
      <c r="F1463" s="283">
        <f t="shared" ref="F1463:F1471" si="535">D1463/C1463*100</f>
        <v>0</v>
      </c>
      <c r="G1463" s="266"/>
      <c r="H1463" s="264"/>
    </row>
    <row r="1464" spans="1:8" s="51" customFormat="1" x14ac:dyDescent="0.2">
      <c r="A1464" s="42">
        <v>516000</v>
      </c>
      <c r="B1464" s="47" t="s">
        <v>257</v>
      </c>
      <c r="C1464" s="41">
        <f t="shared" ref="C1464" si="536">C1465</f>
        <v>500</v>
      </c>
      <c r="D1464" s="41">
        <f t="shared" ref="D1464" si="537">D1465</f>
        <v>0</v>
      </c>
      <c r="E1464" s="41">
        <f t="shared" ref="E1464" si="538">E1465</f>
        <v>0</v>
      </c>
      <c r="F1464" s="283">
        <f t="shared" si="535"/>
        <v>0</v>
      </c>
      <c r="G1464" s="266"/>
      <c r="H1464" s="264"/>
    </row>
    <row r="1465" spans="1:8" s="26" customFormat="1" x14ac:dyDescent="0.2">
      <c r="A1465" s="52">
        <v>516100</v>
      </c>
      <c r="B1465" s="45" t="s">
        <v>257</v>
      </c>
      <c r="C1465" s="54">
        <v>500</v>
      </c>
      <c r="D1465" s="46">
        <v>0</v>
      </c>
      <c r="E1465" s="54">
        <v>0</v>
      </c>
      <c r="F1465" s="280">
        <f t="shared" si="535"/>
        <v>0</v>
      </c>
      <c r="G1465" s="25"/>
      <c r="H1465" s="264"/>
    </row>
    <row r="1466" spans="1:8" s="51" customFormat="1" x14ac:dyDescent="0.2">
      <c r="A1466" s="42">
        <v>630000</v>
      </c>
      <c r="B1466" s="47" t="s">
        <v>277</v>
      </c>
      <c r="C1466" s="41">
        <f>C1467+C1469</f>
        <v>1197100</v>
      </c>
      <c r="D1466" s="41">
        <f>D1467+D1469</f>
        <v>1077100</v>
      </c>
      <c r="E1466" s="41">
        <f>E1467+E1469</f>
        <v>0</v>
      </c>
      <c r="F1466" s="283">
        <f t="shared" si="535"/>
        <v>89.975774789073597</v>
      </c>
      <c r="G1466" s="266"/>
      <c r="H1466" s="264"/>
    </row>
    <row r="1467" spans="1:8" s="51" customFormat="1" x14ac:dyDescent="0.2">
      <c r="A1467" s="42">
        <v>631000</v>
      </c>
      <c r="B1467" s="47" t="s">
        <v>278</v>
      </c>
      <c r="C1467" s="41">
        <f>C1468+0+0</f>
        <v>77100</v>
      </c>
      <c r="D1467" s="41">
        <f>D1468+0+0</f>
        <v>77100</v>
      </c>
      <c r="E1467" s="41">
        <f>E1468+0</f>
        <v>0</v>
      </c>
      <c r="F1467" s="283">
        <f t="shared" si="535"/>
        <v>100</v>
      </c>
      <c r="G1467" s="266"/>
      <c r="H1467" s="264"/>
    </row>
    <row r="1468" spans="1:8" s="26" customFormat="1" x14ac:dyDescent="0.2">
      <c r="A1468" s="52">
        <v>631900</v>
      </c>
      <c r="B1468" s="45" t="s">
        <v>281</v>
      </c>
      <c r="C1468" s="54">
        <v>77100</v>
      </c>
      <c r="D1468" s="46">
        <v>77100</v>
      </c>
      <c r="E1468" s="54">
        <v>0</v>
      </c>
      <c r="F1468" s="280">
        <f t="shared" si="535"/>
        <v>100</v>
      </c>
      <c r="G1468" s="25"/>
      <c r="H1468" s="264"/>
    </row>
    <row r="1469" spans="1:8" s="51" customFormat="1" x14ac:dyDescent="0.2">
      <c r="A1469" s="42">
        <v>638000</v>
      </c>
      <c r="B1469" s="47" t="s">
        <v>284</v>
      </c>
      <c r="C1469" s="41">
        <f t="shared" ref="C1469" si="539">C1470</f>
        <v>1120000</v>
      </c>
      <c r="D1469" s="41">
        <f t="shared" ref="D1469" si="540">D1470</f>
        <v>1000000</v>
      </c>
      <c r="E1469" s="41">
        <f t="shared" ref="E1469" si="541">E1470</f>
        <v>0</v>
      </c>
      <c r="F1469" s="283">
        <f t="shared" si="535"/>
        <v>89.285714285714292</v>
      </c>
      <c r="G1469" s="266"/>
      <c r="H1469" s="264"/>
    </row>
    <row r="1470" spans="1:8" s="26" customFormat="1" x14ac:dyDescent="0.2">
      <c r="A1470" s="52">
        <v>638100</v>
      </c>
      <c r="B1470" s="45" t="s">
        <v>285</v>
      </c>
      <c r="C1470" s="54">
        <v>1120000</v>
      </c>
      <c r="D1470" s="46">
        <v>1000000</v>
      </c>
      <c r="E1470" s="54">
        <v>0</v>
      </c>
      <c r="F1470" s="280">
        <f t="shared" si="535"/>
        <v>89.285714285714292</v>
      </c>
      <c r="G1470" s="25"/>
      <c r="H1470" s="264"/>
    </row>
    <row r="1471" spans="1:8" s="26" customFormat="1" x14ac:dyDescent="0.2">
      <c r="A1471" s="33"/>
      <c r="B1471" s="76" t="s">
        <v>294</v>
      </c>
      <c r="C1471" s="80">
        <f>C1442+C1466+C1463+C1460</f>
        <v>34888800</v>
      </c>
      <c r="D1471" s="80">
        <f>D1442+D1466+D1463+D1460</f>
        <v>39992100</v>
      </c>
      <c r="E1471" s="80">
        <f>E1442+E1466+E1463+E1460</f>
        <v>60000</v>
      </c>
      <c r="F1471" s="30">
        <f t="shared" si="535"/>
        <v>114.62733026071403</v>
      </c>
      <c r="G1471" s="25"/>
      <c r="H1471" s="264"/>
    </row>
    <row r="1472" spans="1:8" s="26" customFormat="1" x14ac:dyDescent="0.2">
      <c r="A1472" s="36"/>
      <c r="B1472" s="40"/>
      <c r="C1472" s="63"/>
      <c r="D1472" s="63"/>
      <c r="E1472" s="63"/>
      <c r="F1472" s="145"/>
      <c r="G1472" s="25"/>
      <c r="H1472" s="264"/>
    </row>
    <row r="1473" spans="1:8" s="26" customFormat="1" x14ac:dyDescent="0.2">
      <c r="A1473" s="39"/>
      <c r="B1473" s="40"/>
      <c r="C1473" s="46"/>
      <c r="D1473" s="46"/>
      <c r="E1473" s="46"/>
      <c r="F1473" s="282"/>
      <c r="G1473" s="25"/>
      <c r="H1473" s="264"/>
    </row>
    <row r="1474" spans="1:8" s="26" customFormat="1" x14ac:dyDescent="0.2">
      <c r="A1474" s="44" t="s">
        <v>372</v>
      </c>
      <c r="B1474" s="47"/>
      <c r="C1474" s="46"/>
      <c r="D1474" s="46"/>
      <c r="E1474" s="46"/>
      <c r="F1474" s="282"/>
      <c r="G1474" s="25"/>
      <c r="H1474" s="264"/>
    </row>
    <row r="1475" spans="1:8" s="26" customFormat="1" x14ac:dyDescent="0.2">
      <c r="A1475" s="44" t="s">
        <v>369</v>
      </c>
      <c r="B1475" s="47"/>
      <c r="C1475" s="46"/>
      <c r="D1475" s="46"/>
      <c r="E1475" s="46"/>
      <c r="F1475" s="282"/>
      <c r="G1475" s="25"/>
      <c r="H1475" s="264"/>
    </row>
    <row r="1476" spans="1:8" s="26" customFormat="1" x14ac:dyDescent="0.2">
      <c r="A1476" s="44" t="s">
        <v>338</v>
      </c>
      <c r="B1476" s="47"/>
      <c r="C1476" s="46"/>
      <c r="D1476" s="46"/>
      <c r="E1476" s="46"/>
      <c r="F1476" s="282"/>
      <c r="G1476" s="25"/>
      <c r="H1476" s="264"/>
    </row>
    <row r="1477" spans="1:8" s="26" customFormat="1" x14ac:dyDescent="0.2">
      <c r="A1477" s="44" t="s">
        <v>293</v>
      </c>
      <c r="B1477" s="47"/>
      <c r="C1477" s="46"/>
      <c r="D1477" s="46"/>
      <c r="E1477" s="46"/>
      <c r="F1477" s="282"/>
      <c r="G1477" s="25"/>
      <c r="H1477" s="264"/>
    </row>
    <row r="1478" spans="1:8" s="26" customFormat="1" x14ac:dyDescent="0.2">
      <c r="A1478" s="44"/>
      <c r="B1478" s="72"/>
      <c r="C1478" s="63"/>
      <c r="D1478" s="63"/>
      <c r="E1478" s="63"/>
      <c r="F1478" s="145"/>
      <c r="G1478" s="25"/>
      <c r="H1478" s="264"/>
    </row>
    <row r="1479" spans="1:8" s="26" customFormat="1" x14ac:dyDescent="0.2">
      <c r="A1479" s="42">
        <v>410000</v>
      </c>
      <c r="B1479" s="43" t="s">
        <v>42</v>
      </c>
      <c r="C1479" s="41">
        <f>C1480+C1485+C1498+0</f>
        <v>5541900</v>
      </c>
      <c r="D1479" s="41">
        <f>D1480+D1485+D1498+0</f>
        <v>5575800</v>
      </c>
      <c r="E1479" s="41">
        <f>E1480+E1485+E1498+0</f>
        <v>0</v>
      </c>
      <c r="F1479" s="283">
        <f t="shared" ref="F1479:F1509" si="542">D1479/C1479*100</f>
        <v>100.61170356736859</v>
      </c>
      <c r="G1479" s="25"/>
      <c r="H1479" s="264"/>
    </row>
    <row r="1480" spans="1:8" s="26" customFormat="1" x14ac:dyDescent="0.2">
      <c r="A1480" s="42">
        <v>411000</v>
      </c>
      <c r="B1480" s="43" t="s">
        <v>43</v>
      </c>
      <c r="C1480" s="41">
        <f t="shared" ref="C1480" si="543">SUM(C1481:C1484)</f>
        <v>4740700</v>
      </c>
      <c r="D1480" s="41">
        <f t="shared" ref="D1480" si="544">SUM(D1481:D1484)</f>
        <v>4762200</v>
      </c>
      <c r="E1480" s="41">
        <f>SUM(E1481:E1484)</f>
        <v>0</v>
      </c>
      <c r="F1480" s="283">
        <f t="shared" si="542"/>
        <v>100.4535195224334</v>
      </c>
      <c r="G1480" s="25"/>
      <c r="H1480" s="264"/>
    </row>
    <row r="1481" spans="1:8" s="26" customFormat="1" x14ac:dyDescent="0.2">
      <c r="A1481" s="52">
        <v>411100</v>
      </c>
      <c r="B1481" s="45" t="s">
        <v>44</v>
      </c>
      <c r="C1481" s="54">
        <v>4431000</v>
      </c>
      <c r="D1481" s="46">
        <v>4460000</v>
      </c>
      <c r="E1481" s="54">
        <v>0</v>
      </c>
      <c r="F1481" s="280">
        <f t="shared" si="542"/>
        <v>100.65447980139923</v>
      </c>
      <c r="G1481" s="25"/>
      <c r="H1481" s="264"/>
    </row>
    <row r="1482" spans="1:8" s="26" customFormat="1" ht="40.5" x14ac:dyDescent="0.2">
      <c r="A1482" s="52">
        <v>411200</v>
      </c>
      <c r="B1482" s="45" t="s">
        <v>45</v>
      </c>
      <c r="C1482" s="54">
        <v>123999.99999999967</v>
      </c>
      <c r="D1482" s="46">
        <v>130000</v>
      </c>
      <c r="E1482" s="54">
        <v>0</v>
      </c>
      <c r="F1482" s="280">
        <f t="shared" si="542"/>
        <v>104.83870967741964</v>
      </c>
      <c r="G1482" s="25"/>
      <c r="H1482" s="264"/>
    </row>
    <row r="1483" spans="1:8" s="26" customFormat="1" ht="40.5" x14ac:dyDescent="0.2">
      <c r="A1483" s="52">
        <v>411300</v>
      </c>
      <c r="B1483" s="45" t="s">
        <v>46</v>
      </c>
      <c r="C1483" s="54">
        <v>117200</v>
      </c>
      <c r="D1483" s="46">
        <v>120000</v>
      </c>
      <c r="E1483" s="54">
        <v>0</v>
      </c>
      <c r="F1483" s="280">
        <f t="shared" si="542"/>
        <v>102.3890784982935</v>
      </c>
      <c r="G1483" s="25"/>
      <c r="H1483" s="264"/>
    </row>
    <row r="1484" spans="1:8" s="26" customFormat="1" x14ac:dyDescent="0.2">
      <c r="A1484" s="52">
        <v>411400</v>
      </c>
      <c r="B1484" s="45" t="s">
        <v>47</v>
      </c>
      <c r="C1484" s="54">
        <v>68500</v>
      </c>
      <c r="D1484" s="46">
        <v>52200</v>
      </c>
      <c r="E1484" s="54">
        <v>0</v>
      </c>
      <c r="F1484" s="280">
        <f t="shared" si="542"/>
        <v>76.204379562043798</v>
      </c>
      <c r="G1484" s="25"/>
      <c r="H1484" s="264"/>
    </row>
    <row r="1485" spans="1:8" s="26" customFormat="1" x14ac:dyDescent="0.2">
      <c r="A1485" s="42">
        <v>412000</v>
      </c>
      <c r="B1485" s="47" t="s">
        <v>48</v>
      </c>
      <c r="C1485" s="41">
        <f t="shared" ref="C1485" si="545">SUM(C1486:C1497)</f>
        <v>800700</v>
      </c>
      <c r="D1485" s="41">
        <f t="shared" ref="D1485" si="546">SUM(D1486:D1497)</f>
        <v>813100</v>
      </c>
      <c r="E1485" s="41">
        <f>SUM(E1486:E1497)</f>
        <v>0</v>
      </c>
      <c r="F1485" s="283">
        <f t="shared" si="542"/>
        <v>101.54864493568128</v>
      </c>
      <c r="G1485" s="25"/>
      <c r="H1485" s="264"/>
    </row>
    <row r="1486" spans="1:8" s="26" customFormat="1" x14ac:dyDescent="0.2">
      <c r="A1486" s="52">
        <v>412100</v>
      </c>
      <c r="B1486" s="45" t="s">
        <v>49</v>
      </c>
      <c r="C1486" s="54">
        <v>30000</v>
      </c>
      <c r="D1486" s="46">
        <v>30000</v>
      </c>
      <c r="E1486" s="54">
        <v>0</v>
      </c>
      <c r="F1486" s="280">
        <f t="shared" si="542"/>
        <v>100</v>
      </c>
      <c r="G1486" s="25"/>
      <c r="H1486" s="264"/>
    </row>
    <row r="1487" spans="1:8" s="26" customFormat="1" ht="40.5" x14ac:dyDescent="0.2">
      <c r="A1487" s="52">
        <v>412200</v>
      </c>
      <c r="B1487" s="45" t="s">
        <v>50</v>
      </c>
      <c r="C1487" s="54">
        <v>153000</v>
      </c>
      <c r="D1487" s="46">
        <v>155000</v>
      </c>
      <c r="E1487" s="54">
        <v>0</v>
      </c>
      <c r="F1487" s="280">
        <f t="shared" si="542"/>
        <v>101.30718954248366</v>
      </c>
      <c r="G1487" s="25"/>
      <c r="H1487" s="264"/>
    </row>
    <row r="1488" spans="1:8" s="26" customFormat="1" x14ac:dyDescent="0.2">
      <c r="A1488" s="52">
        <v>412300</v>
      </c>
      <c r="B1488" s="45" t="s">
        <v>51</v>
      </c>
      <c r="C1488" s="54">
        <v>26000</v>
      </c>
      <c r="D1488" s="46">
        <v>30000</v>
      </c>
      <c r="E1488" s="54">
        <v>0</v>
      </c>
      <c r="F1488" s="280">
        <f t="shared" si="542"/>
        <v>115.38461538461537</v>
      </c>
      <c r="G1488" s="25"/>
      <c r="H1488" s="264"/>
    </row>
    <row r="1489" spans="1:8" s="26" customFormat="1" x14ac:dyDescent="0.2">
      <c r="A1489" s="52">
        <v>412500</v>
      </c>
      <c r="B1489" s="45" t="s">
        <v>55</v>
      </c>
      <c r="C1489" s="54">
        <v>13000</v>
      </c>
      <c r="D1489" s="46">
        <v>13000</v>
      </c>
      <c r="E1489" s="54">
        <v>0</v>
      </c>
      <c r="F1489" s="280">
        <f t="shared" si="542"/>
        <v>100</v>
      </c>
      <c r="G1489" s="25"/>
      <c r="H1489" s="264"/>
    </row>
    <row r="1490" spans="1:8" s="26" customFormat="1" x14ac:dyDescent="0.2">
      <c r="A1490" s="52">
        <v>412600</v>
      </c>
      <c r="B1490" s="45" t="s">
        <v>56</v>
      </c>
      <c r="C1490" s="54">
        <v>37500</v>
      </c>
      <c r="D1490" s="46">
        <v>40000</v>
      </c>
      <c r="E1490" s="54">
        <v>0</v>
      </c>
      <c r="F1490" s="280">
        <f t="shared" si="542"/>
        <v>106.66666666666667</v>
      </c>
      <c r="G1490" s="25"/>
      <c r="H1490" s="264"/>
    </row>
    <row r="1491" spans="1:8" s="26" customFormat="1" x14ac:dyDescent="0.2">
      <c r="A1491" s="52">
        <v>412700</v>
      </c>
      <c r="B1491" s="45" t="s">
        <v>58</v>
      </c>
      <c r="C1491" s="54">
        <v>148000</v>
      </c>
      <c r="D1491" s="46">
        <v>150000</v>
      </c>
      <c r="E1491" s="54">
        <v>0</v>
      </c>
      <c r="F1491" s="280">
        <f t="shared" si="542"/>
        <v>101.35135135135135</v>
      </c>
      <c r="G1491" s="25"/>
      <c r="H1491" s="264"/>
    </row>
    <row r="1492" spans="1:8" s="26" customFormat="1" x14ac:dyDescent="0.2">
      <c r="A1492" s="52">
        <v>412900</v>
      </c>
      <c r="B1492" s="49" t="s">
        <v>72</v>
      </c>
      <c r="C1492" s="54">
        <v>4000</v>
      </c>
      <c r="D1492" s="46">
        <v>4000</v>
      </c>
      <c r="E1492" s="54">
        <v>0</v>
      </c>
      <c r="F1492" s="280">
        <f t="shared" si="542"/>
        <v>100</v>
      </c>
      <c r="G1492" s="25"/>
      <c r="H1492" s="264"/>
    </row>
    <row r="1493" spans="1:8" s="26" customFormat="1" x14ac:dyDescent="0.2">
      <c r="A1493" s="52">
        <v>412900</v>
      </c>
      <c r="B1493" s="49" t="s">
        <v>73</v>
      </c>
      <c r="C1493" s="54">
        <v>373100</v>
      </c>
      <c r="D1493" s="46">
        <v>375000</v>
      </c>
      <c r="E1493" s="54">
        <v>0</v>
      </c>
      <c r="F1493" s="280">
        <f t="shared" si="542"/>
        <v>100.50924685071026</v>
      </c>
      <c r="G1493" s="25"/>
      <c r="H1493" s="264"/>
    </row>
    <row r="1494" spans="1:8" s="26" customFormat="1" x14ac:dyDescent="0.2">
      <c r="A1494" s="52">
        <v>412900</v>
      </c>
      <c r="B1494" s="49" t="s">
        <v>74</v>
      </c>
      <c r="C1494" s="54">
        <v>2100</v>
      </c>
      <c r="D1494" s="46">
        <v>2100</v>
      </c>
      <c r="E1494" s="54">
        <v>0</v>
      </c>
      <c r="F1494" s="280">
        <f t="shared" si="542"/>
        <v>100</v>
      </c>
      <c r="G1494" s="25"/>
      <c r="H1494" s="264"/>
    </row>
    <row r="1495" spans="1:8" s="26" customFormat="1" x14ac:dyDescent="0.2">
      <c r="A1495" s="52">
        <v>412900</v>
      </c>
      <c r="B1495" s="49" t="s">
        <v>75</v>
      </c>
      <c r="C1495" s="54">
        <v>3000</v>
      </c>
      <c r="D1495" s="46">
        <v>3000</v>
      </c>
      <c r="E1495" s="54">
        <v>0</v>
      </c>
      <c r="F1495" s="280">
        <f t="shared" si="542"/>
        <v>100</v>
      </c>
      <c r="G1495" s="25"/>
      <c r="H1495" s="264"/>
    </row>
    <row r="1496" spans="1:8" s="26" customFormat="1" x14ac:dyDescent="0.2">
      <c r="A1496" s="52">
        <v>412900</v>
      </c>
      <c r="B1496" s="45" t="s">
        <v>76</v>
      </c>
      <c r="C1496" s="54">
        <v>10000.000000000002</v>
      </c>
      <c r="D1496" s="46">
        <v>10000.000000000002</v>
      </c>
      <c r="E1496" s="54">
        <v>0</v>
      </c>
      <c r="F1496" s="280">
        <f t="shared" si="542"/>
        <v>100</v>
      </c>
      <c r="G1496" s="25"/>
      <c r="H1496" s="264"/>
    </row>
    <row r="1497" spans="1:8" s="26" customFormat="1" x14ac:dyDescent="0.2">
      <c r="A1497" s="52">
        <v>412900</v>
      </c>
      <c r="B1497" s="45" t="s">
        <v>78</v>
      </c>
      <c r="C1497" s="54">
        <v>1000</v>
      </c>
      <c r="D1497" s="46">
        <v>1000</v>
      </c>
      <c r="E1497" s="54">
        <v>0</v>
      </c>
      <c r="F1497" s="280">
        <f t="shared" si="542"/>
        <v>100</v>
      </c>
      <c r="G1497" s="25"/>
      <c r="H1497" s="264"/>
    </row>
    <row r="1498" spans="1:8" s="51" customFormat="1" x14ac:dyDescent="0.2">
      <c r="A1498" s="42">
        <v>413000</v>
      </c>
      <c r="B1498" s="47" t="s">
        <v>95</v>
      </c>
      <c r="C1498" s="41">
        <f t="shared" ref="C1498" si="547">C1499</f>
        <v>500</v>
      </c>
      <c r="D1498" s="41">
        <f t="shared" ref="D1498" si="548">D1499</f>
        <v>500</v>
      </c>
      <c r="E1498" s="41">
        <f>E1499</f>
        <v>0</v>
      </c>
      <c r="F1498" s="283">
        <f t="shared" si="542"/>
        <v>100</v>
      </c>
      <c r="G1498" s="266"/>
      <c r="H1498" s="264"/>
    </row>
    <row r="1499" spans="1:8" s="26" customFormat="1" x14ac:dyDescent="0.2">
      <c r="A1499" s="52">
        <v>413900</v>
      </c>
      <c r="B1499" s="45" t="s">
        <v>105</v>
      </c>
      <c r="C1499" s="54">
        <v>500</v>
      </c>
      <c r="D1499" s="46">
        <v>500</v>
      </c>
      <c r="E1499" s="54">
        <v>0</v>
      </c>
      <c r="F1499" s="280">
        <f t="shared" si="542"/>
        <v>100</v>
      </c>
      <c r="G1499" s="25"/>
      <c r="H1499" s="264"/>
    </row>
    <row r="1500" spans="1:8" s="51" customFormat="1" x14ac:dyDescent="0.2">
      <c r="A1500" s="42">
        <v>480000</v>
      </c>
      <c r="B1500" s="47" t="s">
        <v>202</v>
      </c>
      <c r="C1500" s="41">
        <f>C1501+0</f>
        <v>1000</v>
      </c>
      <c r="D1500" s="41">
        <f>D1501+0</f>
        <v>1000</v>
      </c>
      <c r="E1500" s="41">
        <f t="shared" ref="E1500" si="549">E1501</f>
        <v>0</v>
      </c>
      <c r="F1500" s="283">
        <f t="shared" si="542"/>
        <v>100</v>
      </c>
      <c r="G1500" s="266"/>
      <c r="H1500" s="264"/>
    </row>
    <row r="1501" spans="1:8" s="51" customFormat="1" x14ac:dyDescent="0.2">
      <c r="A1501" s="42">
        <v>488000</v>
      </c>
      <c r="B1501" s="47" t="s">
        <v>29</v>
      </c>
      <c r="C1501" s="41">
        <f t="shared" ref="C1501" si="550">C1502</f>
        <v>1000</v>
      </c>
      <c r="D1501" s="41">
        <f t="shared" ref="D1501" si="551">D1502</f>
        <v>1000</v>
      </c>
      <c r="E1501" s="41">
        <f t="shared" ref="E1501" si="552">E1502</f>
        <v>0</v>
      </c>
      <c r="F1501" s="283">
        <f t="shared" si="542"/>
        <v>100</v>
      </c>
      <c r="G1501" s="266"/>
      <c r="H1501" s="264"/>
    </row>
    <row r="1502" spans="1:8" s="26" customFormat="1" x14ac:dyDescent="0.2">
      <c r="A1502" s="52">
        <v>488100</v>
      </c>
      <c r="B1502" s="279" t="s">
        <v>29</v>
      </c>
      <c r="C1502" s="54">
        <v>1000</v>
      </c>
      <c r="D1502" s="46">
        <v>1000</v>
      </c>
      <c r="E1502" s="54">
        <v>0</v>
      </c>
      <c r="F1502" s="280">
        <f t="shared" si="542"/>
        <v>100</v>
      </c>
      <c r="G1502" s="25"/>
      <c r="H1502" s="264"/>
    </row>
    <row r="1503" spans="1:8" s="26" customFormat="1" x14ac:dyDescent="0.2">
      <c r="A1503" s="42">
        <v>510000</v>
      </c>
      <c r="B1503" s="47" t="s">
        <v>245</v>
      </c>
      <c r="C1503" s="41">
        <f t="shared" ref="C1503" si="553">C1504</f>
        <v>10000</v>
      </c>
      <c r="D1503" s="41">
        <f t="shared" ref="D1503" si="554">D1504</f>
        <v>10000</v>
      </c>
      <c r="E1503" s="41">
        <f t="shared" ref="E1503" si="555">E1504</f>
        <v>0</v>
      </c>
      <c r="F1503" s="283">
        <f t="shared" si="542"/>
        <v>100</v>
      </c>
      <c r="G1503" s="25"/>
      <c r="H1503" s="264"/>
    </row>
    <row r="1504" spans="1:8" s="26" customFormat="1" x14ac:dyDescent="0.2">
      <c r="A1504" s="42">
        <v>511000</v>
      </c>
      <c r="B1504" s="47" t="s">
        <v>246</v>
      </c>
      <c r="C1504" s="41">
        <f>SUM(C1505:C1505)</f>
        <v>10000</v>
      </c>
      <c r="D1504" s="41">
        <f>SUM(D1505:D1505)</f>
        <v>10000</v>
      </c>
      <c r="E1504" s="41">
        <f>SUM(E1505:E1505)</f>
        <v>0</v>
      </c>
      <c r="F1504" s="283">
        <f t="shared" si="542"/>
        <v>100</v>
      </c>
      <c r="G1504" s="25"/>
      <c r="H1504" s="264"/>
    </row>
    <row r="1505" spans="1:8" s="26" customFormat="1" x14ac:dyDescent="0.2">
      <c r="A1505" s="52">
        <v>511300</v>
      </c>
      <c r="B1505" s="45" t="s">
        <v>249</v>
      </c>
      <c r="C1505" s="54">
        <v>10000</v>
      </c>
      <c r="D1505" s="46">
        <v>10000</v>
      </c>
      <c r="E1505" s="54">
        <v>0</v>
      </c>
      <c r="F1505" s="280">
        <f t="shared" si="542"/>
        <v>100</v>
      </c>
      <c r="G1505" s="25"/>
      <c r="H1505" s="264"/>
    </row>
    <row r="1506" spans="1:8" s="51" customFormat="1" x14ac:dyDescent="0.2">
      <c r="A1506" s="42">
        <v>630000</v>
      </c>
      <c r="B1506" s="47" t="s">
        <v>277</v>
      </c>
      <c r="C1506" s="41">
        <f>0+C1507</f>
        <v>121000</v>
      </c>
      <c r="D1506" s="41">
        <f>0+D1507</f>
        <v>121000</v>
      </c>
      <c r="E1506" s="41">
        <f>0+E1507</f>
        <v>0</v>
      </c>
      <c r="F1506" s="283">
        <f t="shared" si="542"/>
        <v>100</v>
      </c>
      <c r="G1506" s="266"/>
      <c r="H1506" s="264"/>
    </row>
    <row r="1507" spans="1:8" s="51" customFormat="1" x14ac:dyDescent="0.2">
      <c r="A1507" s="42">
        <v>638000</v>
      </c>
      <c r="B1507" s="47" t="s">
        <v>284</v>
      </c>
      <c r="C1507" s="41">
        <f t="shared" ref="C1507" si="556">C1508</f>
        <v>121000</v>
      </c>
      <c r="D1507" s="41">
        <f t="shared" ref="D1507" si="557">D1508</f>
        <v>121000</v>
      </c>
      <c r="E1507" s="41">
        <f t="shared" ref="E1507" si="558">E1508</f>
        <v>0</v>
      </c>
      <c r="F1507" s="283">
        <f t="shared" si="542"/>
        <v>100</v>
      </c>
      <c r="G1507" s="266"/>
      <c r="H1507" s="264"/>
    </row>
    <row r="1508" spans="1:8" s="26" customFormat="1" x14ac:dyDescent="0.2">
      <c r="A1508" s="52">
        <v>638100</v>
      </c>
      <c r="B1508" s="45" t="s">
        <v>285</v>
      </c>
      <c r="C1508" s="54">
        <v>121000</v>
      </c>
      <c r="D1508" s="46">
        <v>121000</v>
      </c>
      <c r="E1508" s="54">
        <v>0</v>
      </c>
      <c r="F1508" s="280">
        <f t="shared" si="542"/>
        <v>100</v>
      </c>
      <c r="G1508" s="25"/>
      <c r="H1508" s="264"/>
    </row>
    <row r="1509" spans="1:8" s="26" customFormat="1" x14ac:dyDescent="0.2">
      <c r="A1509" s="33"/>
      <c r="B1509" s="76" t="s">
        <v>294</v>
      </c>
      <c r="C1509" s="80">
        <f>C1479+C1500+C1503+C1506</f>
        <v>5673900</v>
      </c>
      <c r="D1509" s="80">
        <f t="shared" ref="D1509:E1509" si="559">D1479+D1500+D1503+D1506</f>
        <v>5707800</v>
      </c>
      <c r="E1509" s="80">
        <f t="shared" si="559"/>
        <v>0</v>
      </c>
      <c r="F1509" s="30">
        <f t="shared" si="542"/>
        <v>100.59747263786814</v>
      </c>
      <c r="G1509" s="25"/>
      <c r="H1509" s="264"/>
    </row>
    <row r="1510" spans="1:8" s="26" customFormat="1" x14ac:dyDescent="0.2">
      <c r="A1510" s="62"/>
      <c r="B1510" s="40"/>
      <c r="C1510" s="46"/>
      <c r="D1510" s="46"/>
      <c r="E1510" s="46"/>
      <c r="F1510" s="282"/>
      <c r="G1510" s="25"/>
      <c r="H1510" s="264"/>
    </row>
    <row r="1511" spans="1:8" s="26" customFormat="1" x14ac:dyDescent="0.2">
      <c r="A1511" s="39"/>
      <c r="B1511" s="40"/>
      <c r="C1511" s="46"/>
      <c r="D1511" s="46"/>
      <c r="E1511" s="46"/>
      <c r="F1511" s="282"/>
      <c r="G1511" s="25"/>
      <c r="H1511" s="264"/>
    </row>
    <row r="1512" spans="1:8" s="26" customFormat="1" x14ac:dyDescent="0.2">
      <c r="A1512" s="44" t="s">
        <v>374</v>
      </c>
      <c r="B1512" s="47"/>
      <c r="C1512" s="46"/>
      <c r="D1512" s="46"/>
      <c r="E1512" s="46"/>
      <c r="F1512" s="282"/>
      <c r="G1512" s="25"/>
      <c r="H1512" s="264"/>
    </row>
    <row r="1513" spans="1:8" s="26" customFormat="1" x14ac:dyDescent="0.2">
      <c r="A1513" s="44" t="s">
        <v>369</v>
      </c>
      <c r="B1513" s="47"/>
      <c r="C1513" s="46"/>
      <c r="D1513" s="46"/>
      <c r="E1513" s="46"/>
      <c r="F1513" s="282"/>
      <c r="G1513" s="25"/>
      <c r="H1513" s="264"/>
    </row>
    <row r="1514" spans="1:8" s="26" customFormat="1" x14ac:dyDescent="0.2">
      <c r="A1514" s="44" t="s">
        <v>375</v>
      </c>
      <c r="B1514" s="47"/>
      <c r="C1514" s="46"/>
      <c r="D1514" s="46"/>
      <c r="E1514" s="46"/>
      <c r="F1514" s="282"/>
      <c r="G1514" s="25"/>
      <c r="H1514" s="264"/>
    </row>
    <row r="1515" spans="1:8" s="26" customFormat="1" x14ac:dyDescent="0.2">
      <c r="A1515" s="44" t="s">
        <v>293</v>
      </c>
      <c r="B1515" s="47"/>
      <c r="C1515" s="46"/>
      <c r="D1515" s="46"/>
      <c r="E1515" s="46"/>
      <c r="F1515" s="282"/>
      <c r="G1515" s="25"/>
      <c r="H1515" s="264"/>
    </row>
    <row r="1516" spans="1:8" s="26" customFormat="1" x14ac:dyDescent="0.2">
      <c r="A1516" s="44"/>
      <c r="B1516" s="72"/>
      <c r="C1516" s="63"/>
      <c r="D1516" s="63"/>
      <c r="E1516" s="63"/>
      <c r="F1516" s="145"/>
      <c r="G1516" s="25"/>
      <c r="H1516" s="264"/>
    </row>
    <row r="1517" spans="1:8" s="26" customFormat="1" x14ac:dyDescent="0.2">
      <c r="A1517" s="42">
        <v>410000</v>
      </c>
      <c r="B1517" s="43" t="s">
        <v>42</v>
      </c>
      <c r="C1517" s="41">
        <f t="shared" ref="C1517" si="560">C1518+C1523</f>
        <v>1714700</v>
      </c>
      <c r="D1517" s="41">
        <f t="shared" ref="D1517" si="561">D1518+D1523</f>
        <v>1741800</v>
      </c>
      <c r="E1517" s="41">
        <f>E1518+E1523</f>
        <v>0</v>
      </c>
      <c r="F1517" s="283">
        <f t="shared" ref="F1517:F1533" si="562">D1517/C1517*100</f>
        <v>101.58045139091388</v>
      </c>
      <c r="G1517" s="25"/>
      <c r="H1517" s="264"/>
    </row>
    <row r="1518" spans="1:8" s="26" customFormat="1" x14ac:dyDescent="0.2">
      <c r="A1518" s="42">
        <v>411000</v>
      </c>
      <c r="B1518" s="43" t="s">
        <v>43</v>
      </c>
      <c r="C1518" s="41">
        <f t="shared" ref="C1518" si="563">SUM(C1519:C1522)</f>
        <v>965600</v>
      </c>
      <c r="D1518" s="41">
        <f t="shared" ref="D1518" si="564">SUM(D1519:D1522)</f>
        <v>984200</v>
      </c>
      <c r="E1518" s="41">
        <f>SUM(E1519:E1522)</f>
        <v>0</v>
      </c>
      <c r="F1518" s="283">
        <f t="shared" si="562"/>
        <v>101.92626346313173</v>
      </c>
      <c r="G1518" s="25"/>
      <c r="H1518" s="264"/>
    </row>
    <row r="1519" spans="1:8" s="26" customFormat="1" x14ac:dyDescent="0.2">
      <c r="A1519" s="52">
        <v>411100</v>
      </c>
      <c r="B1519" s="45" t="s">
        <v>44</v>
      </c>
      <c r="C1519" s="54">
        <v>911000</v>
      </c>
      <c r="D1519" s="46">
        <v>930000</v>
      </c>
      <c r="E1519" s="54">
        <v>0</v>
      </c>
      <c r="F1519" s="280">
        <f t="shared" si="562"/>
        <v>102.08562019758507</v>
      </c>
      <c r="G1519" s="25"/>
      <c r="H1519" s="264"/>
    </row>
    <row r="1520" spans="1:8" s="26" customFormat="1" ht="40.5" x14ac:dyDescent="0.2">
      <c r="A1520" s="52">
        <v>411200</v>
      </c>
      <c r="B1520" s="45" t="s">
        <v>45</v>
      </c>
      <c r="C1520" s="54">
        <v>43199.999999999964</v>
      </c>
      <c r="D1520" s="46">
        <v>41700</v>
      </c>
      <c r="E1520" s="54">
        <v>0</v>
      </c>
      <c r="F1520" s="280">
        <f t="shared" si="562"/>
        <v>96.527777777777857</v>
      </c>
      <c r="G1520" s="25"/>
      <c r="H1520" s="264"/>
    </row>
    <row r="1521" spans="1:8" s="26" customFormat="1" ht="40.5" x14ac:dyDescent="0.2">
      <c r="A1521" s="52">
        <v>411300</v>
      </c>
      <c r="B1521" s="45" t="s">
        <v>46</v>
      </c>
      <c r="C1521" s="54">
        <v>4999.9999999999982</v>
      </c>
      <c r="D1521" s="46">
        <v>10000</v>
      </c>
      <c r="E1521" s="54">
        <v>0</v>
      </c>
      <c r="F1521" s="280">
        <f t="shared" si="562"/>
        <v>200.00000000000009</v>
      </c>
      <c r="G1521" s="25"/>
      <c r="H1521" s="264"/>
    </row>
    <row r="1522" spans="1:8" s="26" customFormat="1" x14ac:dyDescent="0.2">
      <c r="A1522" s="52">
        <v>411400</v>
      </c>
      <c r="B1522" s="45" t="s">
        <v>47</v>
      </c>
      <c r="C1522" s="54">
        <v>6400</v>
      </c>
      <c r="D1522" s="46">
        <v>2500</v>
      </c>
      <c r="E1522" s="54">
        <v>0</v>
      </c>
      <c r="F1522" s="280">
        <f t="shared" si="562"/>
        <v>39.0625</v>
      </c>
      <c r="G1522" s="25"/>
      <c r="H1522" s="264"/>
    </row>
    <row r="1523" spans="1:8" s="26" customFormat="1" x14ac:dyDescent="0.2">
      <c r="A1523" s="42">
        <v>412000</v>
      </c>
      <c r="B1523" s="47" t="s">
        <v>48</v>
      </c>
      <c r="C1523" s="41">
        <f>SUM(C1524:C1533)</f>
        <v>749100</v>
      </c>
      <c r="D1523" s="41">
        <f>SUM(D1524:D1533)</f>
        <v>757600</v>
      </c>
      <c r="E1523" s="41">
        <f>SUM(E1524:E1533)</f>
        <v>0</v>
      </c>
      <c r="F1523" s="283">
        <f t="shared" si="562"/>
        <v>101.13469496729408</v>
      </c>
      <c r="G1523" s="25"/>
      <c r="H1523" s="264"/>
    </row>
    <row r="1524" spans="1:8" s="26" customFormat="1" x14ac:dyDescent="0.2">
      <c r="A1524" s="52">
        <v>412100</v>
      </c>
      <c r="B1524" s="45" t="s">
        <v>49</v>
      </c>
      <c r="C1524" s="54">
        <v>26900</v>
      </c>
      <c r="D1524" s="46">
        <v>26900</v>
      </c>
      <c r="E1524" s="54">
        <v>0</v>
      </c>
      <c r="F1524" s="280">
        <f t="shared" si="562"/>
        <v>100</v>
      </c>
      <c r="G1524" s="25"/>
      <c r="H1524" s="264"/>
    </row>
    <row r="1525" spans="1:8" s="26" customFormat="1" ht="40.5" x14ac:dyDescent="0.2">
      <c r="A1525" s="52">
        <v>412200</v>
      </c>
      <c r="B1525" s="45" t="s">
        <v>50</v>
      </c>
      <c r="C1525" s="54">
        <v>36999.999999999993</v>
      </c>
      <c r="D1525" s="46">
        <v>35700</v>
      </c>
      <c r="E1525" s="54">
        <v>0</v>
      </c>
      <c r="F1525" s="280">
        <f t="shared" si="562"/>
        <v>96.486486486486498</v>
      </c>
      <c r="G1525" s="25"/>
      <c r="H1525" s="264"/>
    </row>
    <row r="1526" spans="1:8" s="26" customFormat="1" x14ac:dyDescent="0.2">
      <c r="A1526" s="52">
        <v>412300</v>
      </c>
      <c r="B1526" s="45" t="s">
        <v>51</v>
      </c>
      <c r="C1526" s="54">
        <v>8500</v>
      </c>
      <c r="D1526" s="46">
        <v>7100</v>
      </c>
      <c r="E1526" s="54">
        <v>0</v>
      </c>
      <c r="F1526" s="280">
        <f t="shared" si="562"/>
        <v>83.529411764705884</v>
      </c>
      <c r="G1526" s="25"/>
      <c r="H1526" s="264"/>
    </row>
    <row r="1527" spans="1:8" s="26" customFormat="1" x14ac:dyDescent="0.2">
      <c r="A1527" s="52">
        <v>412500</v>
      </c>
      <c r="B1527" s="45" t="s">
        <v>55</v>
      </c>
      <c r="C1527" s="54">
        <v>13500.000000000002</v>
      </c>
      <c r="D1527" s="46">
        <v>12500</v>
      </c>
      <c r="E1527" s="54">
        <v>0</v>
      </c>
      <c r="F1527" s="280">
        <f t="shared" si="562"/>
        <v>92.592592592592581</v>
      </c>
      <c r="G1527" s="25"/>
      <c r="H1527" s="264"/>
    </row>
    <row r="1528" spans="1:8" s="26" customFormat="1" x14ac:dyDescent="0.2">
      <c r="A1528" s="52">
        <v>412600</v>
      </c>
      <c r="B1528" s="45" t="s">
        <v>56</v>
      </c>
      <c r="C1528" s="54">
        <v>40899.999999999993</v>
      </c>
      <c r="D1528" s="46">
        <v>45000</v>
      </c>
      <c r="E1528" s="54">
        <v>0</v>
      </c>
      <c r="F1528" s="280">
        <f t="shared" si="562"/>
        <v>110.02444987775064</v>
      </c>
      <c r="G1528" s="25"/>
      <c r="H1528" s="264"/>
    </row>
    <row r="1529" spans="1:8" s="26" customFormat="1" x14ac:dyDescent="0.2">
      <c r="A1529" s="52">
        <v>412700</v>
      </c>
      <c r="B1529" s="45" t="s">
        <v>58</v>
      </c>
      <c r="C1529" s="54">
        <v>33200</v>
      </c>
      <c r="D1529" s="46">
        <v>27300</v>
      </c>
      <c r="E1529" s="54">
        <v>0</v>
      </c>
      <c r="F1529" s="280">
        <f t="shared" si="562"/>
        <v>82.228915662650607</v>
      </c>
      <c r="G1529" s="25"/>
      <c r="H1529" s="264"/>
    </row>
    <row r="1530" spans="1:8" s="26" customFormat="1" x14ac:dyDescent="0.2">
      <c r="A1530" s="52">
        <v>412700</v>
      </c>
      <c r="B1530" s="45" t="s">
        <v>66</v>
      </c>
      <c r="C1530" s="54">
        <v>583000</v>
      </c>
      <c r="D1530" s="46">
        <v>600000</v>
      </c>
      <c r="E1530" s="54">
        <v>0</v>
      </c>
      <c r="F1530" s="280">
        <f t="shared" si="562"/>
        <v>102.91595197255575</v>
      </c>
      <c r="G1530" s="25"/>
      <c r="H1530" s="264"/>
    </row>
    <row r="1531" spans="1:8" s="26" customFormat="1" x14ac:dyDescent="0.2">
      <c r="A1531" s="52">
        <v>412900</v>
      </c>
      <c r="B1531" s="49" t="s">
        <v>72</v>
      </c>
      <c r="C1531" s="54">
        <v>500</v>
      </c>
      <c r="D1531" s="46">
        <v>500</v>
      </c>
      <c r="E1531" s="54">
        <v>0</v>
      </c>
      <c r="F1531" s="280">
        <f t="shared" si="562"/>
        <v>100</v>
      </c>
      <c r="G1531" s="25"/>
      <c r="H1531" s="264"/>
    </row>
    <row r="1532" spans="1:8" s="26" customFormat="1" x14ac:dyDescent="0.2">
      <c r="A1532" s="52">
        <v>412900</v>
      </c>
      <c r="B1532" s="49" t="s">
        <v>74</v>
      </c>
      <c r="C1532" s="54">
        <v>600</v>
      </c>
      <c r="D1532" s="46">
        <v>600</v>
      </c>
      <c r="E1532" s="54">
        <v>0</v>
      </c>
      <c r="F1532" s="280">
        <f t="shared" si="562"/>
        <v>100</v>
      </c>
      <c r="G1532" s="25"/>
      <c r="H1532" s="264"/>
    </row>
    <row r="1533" spans="1:8" s="26" customFormat="1" x14ac:dyDescent="0.2">
      <c r="A1533" s="52">
        <v>412900</v>
      </c>
      <c r="B1533" s="49" t="s">
        <v>76</v>
      </c>
      <c r="C1533" s="54">
        <v>5000</v>
      </c>
      <c r="D1533" s="46">
        <v>2000</v>
      </c>
      <c r="E1533" s="54">
        <v>0</v>
      </c>
      <c r="F1533" s="280">
        <f t="shared" si="562"/>
        <v>40</v>
      </c>
      <c r="G1533" s="25"/>
      <c r="H1533" s="264"/>
    </row>
    <row r="1534" spans="1:8" s="26" customFormat="1" x14ac:dyDescent="0.2">
      <c r="A1534" s="42">
        <v>510000</v>
      </c>
      <c r="B1534" s="47" t="s">
        <v>245</v>
      </c>
      <c r="C1534" s="41">
        <f>C1535+C1538+0</f>
        <v>18000</v>
      </c>
      <c r="D1534" s="41">
        <f>D1535+D1538+0</f>
        <v>206000</v>
      </c>
      <c r="E1534" s="41">
        <f>E1535+E1538+0</f>
        <v>0</v>
      </c>
      <c r="F1534" s="283"/>
      <c r="G1534" s="25"/>
      <c r="H1534" s="264"/>
    </row>
    <row r="1535" spans="1:8" s="26" customFormat="1" x14ac:dyDescent="0.2">
      <c r="A1535" s="42">
        <v>511000</v>
      </c>
      <c r="B1535" s="47" t="s">
        <v>246</v>
      </c>
      <c r="C1535" s="41">
        <f t="shared" ref="C1535" si="565">SUM(C1536:C1537)</f>
        <v>18000</v>
      </c>
      <c r="D1535" s="41">
        <f t="shared" ref="D1535" si="566">SUM(D1536:D1537)</f>
        <v>205000</v>
      </c>
      <c r="E1535" s="41">
        <f t="shared" ref="E1535" si="567">SUM(E1536:E1537)</f>
        <v>0</v>
      </c>
      <c r="F1535" s="283"/>
      <c r="G1535" s="25"/>
      <c r="H1535" s="264"/>
    </row>
    <row r="1536" spans="1:8" s="26" customFormat="1" x14ac:dyDescent="0.2">
      <c r="A1536" s="52">
        <v>511300</v>
      </c>
      <c r="B1536" s="45" t="s">
        <v>249</v>
      </c>
      <c r="C1536" s="54">
        <v>18000</v>
      </c>
      <c r="D1536" s="46">
        <v>5000</v>
      </c>
      <c r="E1536" s="54">
        <v>0</v>
      </c>
      <c r="F1536" s="280">
        <f>D1536/C1536*100</f>
        <v>27.777777777777779</v>
      </c>
      <c r="G1536" s="25"/>
      <c r="H1536" s="264"/>
    </row>
    <row r="1537" spans="1:8" s="26" customFormat="1" x14ac:dyDescent="0.2">
      <c r="A1537" s="52">
        <v>511700</v>
      </c>
      <c r="B1537" s="45" t="s">
        <v>252</v>
      </c>
      <c r="C1537" s="54">
        <v>0</v>
      </c>
      <c r="D1537" s="46">
        <v>200000</v>
      </c>
      <c r="E1537" s="54">
        <v>0</v>
      </c>
      <c r="F1537" s="280">
        <v>0</v>
      </c>
      <c r="G1537" s="25"/>
      <c r="H1537" s="264"/>
    </row>
    <row r="1538" spans="1:8" s="51" customFormat="1" x14ac:dyDescent="0.2">
      <c r="A1538" s="42">
        <v>516000</v>
      </c>
      <c r="B1538" s="47" t="s">
        <v>257</v>
      </c>
      <c r="C1538" s="41">
        <f t="shared" ref="C1538" si="568">C1539</f>
        <v>0</v>
      </c>
      <c r="D1538" s="41">
        <f t="shared" ref="D1538" si="569">D1539</f>
        <v>1000</v>
      </c>
      <c r="E1538" s="41">
        <f t="shared" ref="E1538" si="570">E1539</f>
        <v>0</v>
      </c>
      <c r="F1538" s="283">
        <v>0</v>
      </c>
      <c r="G1538" s="266"/>
      <c r="H1538" s="264"/>
    </row>
    <row r="1539" spans="1:8" s="26" customFormat="1" x14ac:dyDescent="0.2">
      <c r="A1539" s="52">
        <v>516100</v>
      </c>
      <c r="B1539" s="45" t="s">
        <v>257</v>
      </c>
      <c r="C1539" s="54">
        <v>0</v>
      </c>
      <c r="D1539" s="46">
        <v>1000</v>
      </c>
      <c r="E1539" s="54">
        <v>0</v>
      </c>
      <c r="F1539" s="280">
        <v>0</v>
      </c>
      <c r="G1539" s="25"/>
      <c r="H1539" s="264"/>
    </row>
    <row r="1540" spans="1:8" s="26" customFormat="1" x14ac:dyDescent="0.2">
      <c r="A1540" s="82"/>
      <c r="B1540" s="76" t="s">
        <v>294</v>
      </c>
      <c r="C1540" s="80">
        <f>C1517+C1534+0</f>
        <v>1732700</v>
      </c>
      <c r="D1540" s="80">
        <f>D1517+D1534+0</f>
        <v>1947800</v>
      </c>
      <c r="E1540" s="80">
        <f>E1517+E1534+0</f>
        <v>0</v>
      </c>
      <c r="F1540" s="30">
        <f>D1540/C1540*100</f>
        <v>112.41415132452242</v>
      </c>
      <c r="G1540" s="25"/>
      <c r="H1540" s="264"/>
    </row>
    <row r="1541" spans="1:8" s="26" customFormat="1" x14ac:dyDescent="0.2">
      <c r="A1541" s="62"/>
      <c r="B1541" s="40"/>
      <c r="C1541" s="46"/>
      <c r="D1541" s="46"/>
      <c r="E1541" s="46"/>
      <c r="F1541" s="282"/>
      <c r="G1541" s="25"/>
      <c r="H1541" s="264"/>
    </row>
    <row r="1542" spans="1:8" s="26" customFormat="1" x14ac:dyDescent="0.2">
      <c r="A1542" s="39"/>
      <c r="B1542" s="40"/>
      <c r="C1542" s="46"/>
      <c r="D1542" s="46"/>
      <c r="E1542" s="46"/>
      <c r="F1542" s="282"/>
      <c r="G1542" s="25"/>
      <c r="H1542" s="264"/>
    </row>
    <row r="1543" spans="1:8" s="26" customFormat="1" x14ac:dyDescent="0.2">
      <c r="A1543" s="44" t="s">
        <v>376</v>
      </c>
      <c r="B1543" s="47"/>
      <c r="C1543" s="46"/>
      <c r="D1543" s="46"/>
      <c r="E1543" s="46"/>
      <c r="F1543" s="282"/>
      <c r="G1543" s="25"/>
      <c r="H1543" s="264"/>
    </row>
    <row r="1544" spans="1:8" s="26" customFormat="1" x14ac:dyDescent="0.2">
      <c r="A1544" s="44" t="s">
        <v>377</v>
      </c>
      <c r="B1544" s="47"/>
      <c r="C1544" s="46"/>
      <c r="D1544" s="46"/>
      <c r="E1544" s="46"/>
      <c r="F1544" s="282"/>
      <c r="G1544" s="25"/>
      <c r="H1544" s="264"/>
    </row>
    <row r="1545" spans="1:8" s="26" customFormat="1" x14ac:dyDescent="0.2">
      <c r="A1545" s="44" t="s">
        <v>378</v>
      </c>
      <c r="B1545" s="47"/>
      <c r="C1545" s="46"/>
      <c r="D1545" s="46"/>
      <c r="E1545" s="46"/>
      <c r="F1545" s="282"/>
      <c r="G1545" s="25"/>
      <c r="H1545" s="264"/>
    </row>
    <row r="1546" spans="1:8" s="26" customFormat="1" x14ac:dyDescent="0.2">
      <c r="A1546" s="44" t="s">
        <v>293</v>
      </c>
      <c r="B1546" s="47"/>
      <c r="C1546" s="46"/>
      <c r="D1546" s="46"/>
      <c r="E1546" s="46"/>
      <c r="F1546" s="282"/>
      <c r="G1546" s="25"/>
      <c r="H1546" s="264"/>
    </row>
    <row r="1547" spans="1:8" s="26" customFormat="1" x14ac:dyDescent="0.2">
      <c r="A1547" s="44"/>
      <c r="B1547" s="55"/>
      <c r="C1547" s="63"/>
      <c r="D1547" s="63"/>
      <c r="E1547" s="63"/>
      <c r="F1547" s="145"/>
      <c r="G1547" s="25"/>
      <c r="H1547" s="264"/>
    </row>
    <row r="1548" spans="1:8" s="26" customFormat="1" x14ac:dyDescent="0.2">
      <c r="A1548" s="42">
        <v>410000</v>
      </c>
      <c r="B1548" s="43" t="s">
        <v>42</v>
      </c>
      <c r="C1548" s="41">
        <f>C1549+C1554+0</f>
        <v>1973999.9994444442</v>
      </c>
      <c r="D1548" s="41">
        <f>D1549+D1554+0</f>
        <v>1961999.9994444444</v>
      </c>
      <c r="E1548" s="41">
        <f>E1549+E1554+0</f>
        <v>0</v>
      </c>
      <c r="F1548" s="283">
        <f t="shared" ref="F1548:F1571" si="571">D1548/C1548*100</f>
        <v>99.392097264266624</v>
      </c>
      <c r="G1548" s="25"/>
      <c r="H1548" s="264"/>
    </row>
    <row r="1549" spans="1:8" s="26" customFormat="1" x14ac:dyDescent="0.2">
      <c r="A1549" s="42">
        <v>411000</v>
      </c>
      <c r="B1549" s="43" t="s">
        <v>43</v>
      </c>
      <c r="C1549" s="41">
        <f t="shared" ref="C1549" si="572">SUM(C1550:C1553)</f>
        <v>1494999.9994444444</v>
      </c>
      <c r="D1549" s="41">
        <f t="shared" ref="D1549" si="573">SUM(D1550:D1553)</f>
        <v>1519999.9994444444</v>
      </c>
      <c r="E1549" s="41">
        <f t="shared" ref="E1549" si="574">SUM(E1550:E1553)</f>
        <v>0</v>
      </c>
      <c r="F1549" s="283">
        <f t="shared" si="571"/>
        <v>101.672240803297</v>
      </c>
      <c r="G1549" s="25"/>
      <c r="H1549" s="264"/>
    </row>
    <row r="1550" spans="1:8" s="26" customFormat="1" x14ac:dyDescent="0.2">
      <c r="A1550" s="52">
        <v>411100</v>
      </c>
      <c r="B1550" s="45" t="s">
        <v>44</v>
      </c>
      <c r="C1550" s="54">
        <v>1410000</v>
      </c>
      <c r="D1550" s="46">
        <v>1440000</v>
      </c>
      <c r="E1550" s="54">
        <v>0</v>
      </c>
      <c r="F1550" s="280">
        <f t="shared" si="571"/>
        <v>102.12765957446808</v>
      </c>
      <c r="G1550" s="25"/>
      <c r="H1550" s="264"/>
    </row>
    <row r="1551" spans="1:8" s="26" customFormat="1" ht="40.5" x14ac:dyDescent="0.2">
      <c r="A1551" s="52">
        <v>411200</v>
      </c>
      <c r="B1551" s="45" t="s">
        <v>45</v>
      </c>
      <c r="C1551" s="54">
        <v>50000</v>
      </c>
      <c r="D1551" s="46">
        <v>45000</v>
      </c>
      <c r="E1551" s="54">
        <v>0</v>
      </c>
      <c r="F1551" s="280">
        <f t="shared" si="571"/>
        <v>90</v>
      </c>
      <c r="G1551" s="25"/>
      <c r="H1551" s="264"/>
    </row>
    <row r="1552" spans="1:8" s="26" customFormat="1" ht="40.5" x14ac:dyDescent="0.2">
      <c r="A1552" s="52">
        <v>411300</v>
      </c>
      <c r="B1552" s="45" t="s">
        <v>46</v>
      </c>
      <c r="C1552" s="54">
        <v>30000</v>
      </c>
      <c r="D1552" s="46">
        <v>30000</v>
      </c>
      <c r="E1552" s="54">
        <v>0</v>
      </c>
      <c r="F1552" s="280">
        <f t="shared" si="571"/>
        <v>100</v>
      </c>
      <c r="G1552" s="25"/>
      <c r="H1552" s="264"/>
    </row>
    <row r="1553" spans="1:8" s="26" customFormat="1" x14ac:dyDescent="0.2">
      <c r="A1553" s="52">
        <v>411400</v>
      </c>
      <c r="B1553" s="45" t="s">
        <v>47</v>
      </c>
      <c r="C1553" s="54">
        <v>4999.9994444444474</v>
      </c>
      <c r="D1553" s="46">
        <v>4999.9994444444474</v>
      </c>
      <c r="E1553" s="54">
        <v>0</v>
      </c>
      <c r="F1553" s="280">
        <f t="shared" si="571"/>
        <v>100</v>
      </c>
      <c r="G1553" s="25"/>
      <c r="H1553" s="264"/>
    </row>
    <row r="1554" spans="1:8" s="26" customFormat="1" x14ac:dyDescent="0.2">
      <c r="A1554" s="42">
        <v>412000</v>
      </c>
      <c r="B1554" s="47" t="s">
        <v>48</v>
      </c>
      <c r="C1554" s="41">
        <f>SUM(C1555:C1562)</f>
        <v>478999.99999999971</v>
      </c>
      <c r="D1554" s="41">
        <f>SUM(D1555:D1562)</f>
        <v>442000</v>
      </c>
      <c r="E1554" s="41">
        <f>SUM(E1555:E1562)</f>
        <v>0</v>
      </c>
      <c r="F1554" s="283">
        <f t="shared" si="571"/>
        <v>92.275574112734915</v>
      </c>
      <c r="G1554" s="25"/>
      <c r="H1554" s="264"/>
    </row>
    <row r="1555" spans="1:8" s="26" customFormat="1" ht="40.5" x14ac:dyDescent="0.2">
      <c r="A1555" s="52">
        <v>412200</v>
      </c>
      <c r="B1555" s="45" t="s">
        <v>50</v>
      </c>
      <c r="C1555" s="54">
        <v>80000</v>
      </c>
      <c r="D1555" s="46">
        <v>70000</v>
      </c>
      <c r="E1555" s="54">
        <v>0</v>
      </c>
      <c r="F1555" s="280">
        <f t="shared" si="571"/>
        <v>87.5</v>
      </c>
      <c r="G1555" s="25"/>
      <c r="H1555" s="264"/>
    </row>
    <row r="1556" spans="1:8" s="26" customFormat="1" x14ac:dyDescent="0.2">
      <c r="A1556" s="52">
        <v>412300</v>
      </c>
      <c r="B1556" s="45" t="s">
        <v>51</v>
      </c>
      <c r="C1556" s="54">
        <v>20000</v>
      </c>
      <c r="D1556" s="46">
        <v>20000</v>
      </c>
      <c r="E1556" s="54">
        <v>0</v>
      </c>
      <c r="F1556" s="280">
        <f t="shared" si="571"/>
        <v>100</v>
      </c>
      <c r="G1556" s="25"/>
      <c r="H1556" s="264"/>
    </row>
    <row r="1557" spans="1:8" s="26" customFormat="1" x14ac:dyDescent="0.2">
      <c r="A1557" s="52">
        <v>412500</v>
      </c>
      <c r="B1557" s="45" t="s">
        <v>55</v>
      </c>
      <c r="C1557" s="54">
        <v>29999.999999999956</v>
      </c>
      <c r="D1557" s="46">
        <v>10000</v>
      </c>
      <c r="E1557" s="54">
        <v>0</v>
      </c>
      <c r="F1557" s="280">
        <f t="shared" si="571"/>
        <v>33.333333333333378</v>
      </c>
      <c r="G1557" s="25"/>
      <c r="H1557" s="264"/>
    </row>
    <row r="1558" spans="1:8" s="26" customFormat="1" x14ac:dyDescent="0.2">
      <c r="A1558" s="52">
        <v>412600</v>
      </c>
      <c r="B1558" s="45" t="s">
        <v>56</v>
      </c>
      <c r="C1558" s="54">
        <v>80000.000000000015</v>
      </c>
      <c r="D1558" s="46">
        <v>60000</v>
      </c>
      <c r="E1558" s="54">
        <v>0</v>
      </c>
      <c r="F1558" s="280">
        <f t="shared" si="571"/>
        <v>74.999999999999986</v>
      </c>
      <c r="G1558" s="25"/>
      <c r="H1558" s="264"/>
    </row>
    <row r="1559" spans="1:8" s="26" customFormat="1" x14ac:dyDescent="0.2">
      <c r="A1559" s="52">
        <v>412700</v>
      </c>
      <c r="B1559" s="45" t="s">
        <v>58</v>
      </c>
      <c r="C1559" s="54">
        <v>30000.000000000007</v>
      </c>
      <c r="D1559" s="46">
        <v>40000</v>
      </c>
      <c r="E1559" s="54">
        <v>0</v>
      </c>
      <c r="F1559" s="280">
        <f t="shared" si="571"/>
        <v>133.33333333333331</v>
      </c>
      <c r="G1559" s="25"/>
      <c r="H1559" s="264"/>
    </row>
    <row r="1560" spans="1:8" s="26" customFormat="1" x14ac:dyDescent="0.2">
      <c r="A1560" s="52">
        <v>412900</v>
      </c>
      <c r="B1560" s="49" t="s">
        <v>73</v>
      </c>
      <c r="C1560" s="54">
        <v>229999.99999999974</v>
      </c>
      <c r="D1560" s="46">
        <v>234000</v>
      </c>
      <c r="E1560" s="54">
        <v>0</v>
      </c>
      <c r="F1560" s="280">
        <f t="shared" si="571"/>
        <v>101.73913043478274</v>
      </c>
      <c r="G1560" s="25"/>
      <c r="H1560" s="264"/>
    </row>
    <row r="1561" spans="1:8" s="26" customFormat="1" x14ac:dyDescent="0.2">
      <c r="A1561" s="52">
        <v>412900</v>
      </c>
      <c r="B1561" s="49" t="s">
        <v>74</v>
      </c>
      <c r="C1561" s="54">
        <v>4000</v>
      </c>
      <c r="D1561" s="46">
        <v>4000</v>
      </c>
      <c r="E1561" s="54">
        <v>0</v>
      </c>
      <c r="F1561" s="280">
        <f t="shared" si="571"/>
        <v>100</v>
      </c>
      <c r="G1561" s="25"/>
      <c r="H1561" s="264"/>
    </row>
    <row r="1562" spans="1:8" s="26" customFormat="1" x14ac:dyDescent="0.2">
      <c r="A1562" s="52">
        <v>412900</v>
      </c>
      <c r="B1562" s="49" t="s">
        <v>76</v>
      </c>
      <c r="C1562" s="54">
        <v>5000</v>
      </c>
      <c r="D1562" s="46">
        <v>4000</v>
      </c>
      <c r="E1562" s="54">
        <v>0</v>
      </c>
      <c r="F1562" s="280">
        <f t="shared" si="571"/>
        <v>80</v>
      </c>
      <c r="G1562" s="25"/>
      <c r="H1562" s="264"/>
    </row>
    <row r="1563" spans="1:8" s="26" customFormat="1" x14ac:dyDescent="0.2">
      <c r="A1563" s="42">
        <v>510000</v>
      </c>
      <c r="B1563" s="47" t="s">
        <v>245</v>
      </c>
      <c r="C1563" s="41">
        <f>C1564+C1566</f>
        <v>16000</v>
      </c>
      <c r="D1563" s="41">
        <f>D1564+D1566</f>
        <v>17000</v>
      </c>
      <c r="E1563" s="41">
        <f>E1564+E1566</f>
        <v>0</v>
      </c>
      <c r="F1563" s="283">
        <f t="shared" si="571"/>
        <v>106.25</v>
      </c>
      <c r="G1563" s="25"/>
      <c r="H1563" s="264"/>
    </row>
    <row r="1564" spans="1:8" s="26" customFormat="1" x14ac:dyDescent="0.2">
      <c r="A1564" s="42">
        <v>511000</v>
      </c>
      <c r="B1564" s="43" t="s">
        <v>246</v>
      </c>
      <c r="C1564" s="41">
        <f>SUM(C1565:C1565)</f>
        <v>8000</v>
      </c>
      <c r="D1564" s="41">
        <f>SUM(D1565:D1565)</f>
        <v>10000</v>
      </c>
      <c r="E1564" s="41">
        <f>SUM(E1565:E1565)</f>
        <v>0</v>
      </c>
      <c r="F1564" s="283">
        <f t="shared" si="571"/>
        <v>125</v>
      </c>
      <c r="G1564" s="25"/>
      <c r="H1564" s="264"/>
    </row>
    <row r="1565" spans="1:8" s="26" customFormat="1" x14ac:dyDescent="0.2">
      <c r="A1565" s="52">
        <v>511300</v>
      </c>
      <c r="B1565" s="45" t="s">
        <v>249</v>
      </c>
      <c r="C1565" s="54">
        <v>8000</v>
      </c>
      <c r="D1565" s="46">
        <v>10000</v>
      </c>
      <c r="E1565" s="54">
        <v>0</v>
      </c>
      <c r="F1565" s="280">
        <f t="shared" si="571"/>
        <v>125</v>
      </c>
      <c r="G1565" s="25"/>
      <c r="H1565" s="264"/>
    </row>
    <row r="1566" spans="1:8" s="51" customFormat="1" x14ac:dyDescent="0.2">
      <c r="A1566" s="42">
        <v>516000</v>
      </c>
      <c r="B1566" s="47" t="s">
        <v>257</v>
      </c>
      <c r="C1566" s="41">
        <f t="shared" ref="C1566" si="575">C1567</f>
        <v>8000</v>
      </c>
      <c r="D1566" s="41">
        <f t="shared" ref="D1566" si="576">D1567</f>
        <v>7000</v>
      </c>
      <c r="E1566" s="41">
        <f>E1567</f>
        <v>0</v>
      </c>
      <c r="F1566" s="283">
        <f t="shared" si="571"/>
        <v>87.5</v>
      </c>
      <c r="G1566" s="266"/>
      <c r="H1566" s="264"/>
    </row>
    <row r="1567" spans="1:8" s="26" customFormat="1" x14ac:dyDescent="0.2">
      <c r="A1567" s="52">
        <v>516100</v>
      </c>
      <c r="B1567" s="45" t="s">
        <v>257</v>
      </c>
      <c r="C1567" s="54">
        <v>8000</v>
      </c>
      <c r="D1567" s="46">
        <v>7000</v>
      </c>
      <c r="E1567" s="54">
        <v>0</v>
      </c>
      <c r="F1567" s="280">
        <f t="shared" si="571"/>
        <v>87.5</v>
      </c>
      <c r="G1567" s="25"/>
      <c r="H1567" s="264"/>
    </row>
    <row r="1568" spans="1:8" s="51" customFormat="1" x14ac:dyDescent="0.2">
      <c r="A1568" s="42">
        <v>630000</v>
      </c>
      <c r="B1568" s="47" t="s">
        <v>277</v>
      </c>
      <c r="C1568" s="41">
        <f>0+C1569</f>
        <v>29999.999999999996</v>
      </c>
      <c r="D1568" s="41">
        <f>0+D1569</f>
        <v>10000</v>
      </c>
      <c r="E1568" s="41">
        <f>0+E1569</f>
        <v>0</v>
      </c>
      <c r="F1568" s="283">
        <f t="shared" si="571"/>
        <v>33.333333333333336</v>
      </c>
      <c r="G1568" s="266"/>
      <c r="H1568" s="264"/>
    </row>
    <row r="1569" spans="1:8" s="51" customFormat="1" x14ac:dyDescent="0.2">
      <c r="A1569" s="42">
        <v>638000</v>
      </c>
      <c r="B1569" s="47" t="s">
        <v>284</v>
      </c>
      <c r="C1569" s="41">
        <f t="shared" ref="C1569" si="577">C1570</f>
        <v>29999.999999999996</v>
      </c>
      <c r="D1569" s="41">
        <f t="shared" ref="D1569" si="578">D1570</f>
        <v>10000</v>
      </c>
      <c r="E1569" s="41">
        <f>E1570</f>
        <v>0</v>
      </c>
      <c r="F1569" s="283">
        <f t="shared" si="571"/>
        <v>33.333333333333336</v>
      </c>
      <c r="G1569" s="266"/>
      <c r="H1569" s="264"/>
    </row>
    <row r="1570" spans="1:8" s="26" customFormat="1" x14ac:dyDescent="0.2">
      <c r="A1570" s="52">
        <v>638100</v>
      </c>
      <c r="B1570" s="45" t="s">
        <v>285</v>
      </c>
      <c r="C1570" s="54">
        <v>29999.999999999996</v>
      </c>
      <c r="D1570" s="46">
        <v>10000</v>
      </c>
      <c r="E1570" s="54">
        <v>0</v>
      </c>
      <c r="F1570" s="280">
        <f t="shared" si="571"/>
        <v>33.333333333333336</v>
      </c>
      <c r="G1570" s="25"/>
      <c r="H1570" s="264"/>
    </row>
    <row r="1571" spans="1:8" s="26" customFormat="1" x14ac:dyDescent="0.2">
      <c r="A1571" s="82"/>
      <c r="B1571" s="76" t="s">
        <v>294</v>
      </c>
      <c r="C1571" s="80">
        <f>C1548+C1563+C1568</f>
        <v>2019999.9994444442</v>
      </c>
      <c r="D1571" s="80">
        <f>D1548+D1563+D1568</f>
        <v>1988999.9994444444</v>
      </c>
      <c r="E1571" s="80">
        <f>E1548+E1563+E1568</f>
        <v>0</v>
      </c>
      <c r="F1571" s="30">
        <f t="shared" si="571"/>
        <v>98.465346534231401</v>
      </c>
      <c r="G1571" s="25"/>
      <c r="H1571" s="264"/>
    </row>
    <row r="1572" spans="1:8" s="26" customFormat="1" x14ac:dyDescent="0.2">
      <c r="A1572" s="62"/>
      <c r="B1572" s="40"/>
      <c r="C1572" s="63"/>
      <c r="D1572" s="63"/>
      <c r="E1572" s="63"/>
      <c r="F1572" s="145"/>
      <c r="G1572" s="25"/>
      <c r="H1572" s="264"/>
    </row>
    <row r="1573" spans="1:8" s="26" customFormat="1" x14ac:dyDescent="0.2">
      <c r="A1573" s="39"/>
      <c r="B1573" s="40"/>
      <c r="C1573" s="46"/>
      <c r="D1573" s="46"/>
      <c r="E1573" s="46"/>
      <c r="F1573" s="282"/>
      <c r="G1573" s="25"/>
      <c r="H1573" s="264"/>
    </row>
    <row r="1574" spans="1:8" s="26" customFormat="1" x14ac:dyDescent="0.2">
      <c r="A1574" s="44" t="s">
        <v>379</v>
      </c>
      <c r="B1574" s="45"/>
      <c r="C1574" s="46"/>
      <c r="D1574" s="46"/>
      <c r="E1574" s="46"/>
      <c r="F1574" s="282"/>
      <c r="G1574" s="25"/>
      <c r="H1574" s="264"/>
    </row>
    <row r="1575" spans="1:8" s="26" customFormat="1" x14ac:dyDescent="0.2">
      <c r="A1575" s="44" t="s">
        <v>377</v>
      </c>
      <c r="B1575" s="45"/>
      <c r="C1575" s="46"/>
      <c r="D1575" s="46"/>
      <c r="E1575" s="46"/>
      <c r="F1575" s="282"/>
      <c r="G1575" s="25"/>
      <c r="H1575" s="264"/>
    </row>
    <row r="1576" spans="1:8" s="26" customFormat="1" x14ac:dyDescent="0.2">
      <c r="A1576" s="44" t="s">
        <v>375</v>
      </c>
      <c r="B1576" s="47"/>
      <c r="C1576" s="46"/>
      <c r="D1576" s="46"/>
      <c r="E1576" s="46"/>
      <c r="F1576" s="282"/>
      <c r="G1576" s="25"/>
      <c r="H1576" s="264"/>
    </row>
    <row r="1577" spans="1:8" s="26" customFormat="1" x14ac:dyDescent="0.2">
      <c r="A1577" s="44" t="s">
        <v>293</v>
      </c>
      <c r="B1577" s="47"/>
      <c r="C1577" s="46"/>
      <c r="D1577" s="46"/>
      <c r="E1577" s="46"/>
      <c r="F1577" s="282"/>
      <c r="G1577" s="25"/>
      <c r="H1577" s="264"/>
    </row>
    <row r="1578" spans="1:8" s="26" customFormat="1" x14ac:dyDescent="0.2">
      <c r="A1578" s="44"/>
      <c r="B1578" s="72"/>
      <c r="C1578" s="63"/>
      <c r="D1578" s="63"/>
      <c r="E1578" s="63"/>
      <c r="F1578" s="145"/>
      <c r="G1578" s="25"/>
      <c r="H1578" s="264"/>
    </row>
    <row r="1579" spans="1:8" s="26" customFormat="1" x14ac:dyDescent="0.2">
      <c r="A1579" s="42">
        <v>410000</v>
      </c>
      <c r="B1579" s="43" t="s">
        <v>42</v>
      </c>
      <c r="C1579" s="41">
        <f t="shared" ref="C1579" si="579">C1580+C1585</f>
        <v>4543900</v>
      </c>
      <c r="D1579" s="41">
        <f t="shared" ref="D1579" si="580">D1580+D1585</f>
        <v>4991200</v>
      </c>
      <c r="E1579" s="41">
        <f>E1580+E1585</f>
        <v>0</v>
      </c>
      <c r="F1579" s="283">
        <f t="shared" ref="F1579:F1595" si="581">D1579/C1579*100</f>
        <v>109.84396663658971</v>
      </c>
      <c r="G1579" s="25"/>
      <c r="H1579" s="264"/>
    </row>
    <row r="1580" spans="1:8" s="26" customFormat="1" x14ac:dyDescent="0.2">
      <c r="A1580" s="42">
        <v>411000</v>
      </c>
      <c r="B1580" s="43" t="s">
        <v>43</v>
      </c>
      <c r="C1580" s="41">
        <f t="shared" ref="C1580" si="582">SUM(C1581:C1584)</f>
        <v>4263500</v>
      </c>
      <c r="D1580" s="41">
        <f t="shared" ref="D1580" si="583">SUM(D1581:D1584)</f>
        <v>4700500</v>
      </c>
      <c r="E1580" s="41">
        <f>SUM(E1581:E1584)</f>
        <v>0</v>
      </c>
      <c r="F1580" s="283">
        <f t="shared" si="581"/>
        <v>110.24979476955552</v>
      </c>
      <c r="G1580" s="25"/>
      <c r="H1580" s="264"/>
    </row>
    <row r="1581" spans="1:8" s="26" customFormat="1" x14ac:dyDescent="0.2">
      <c r="A1581" s="52">
        <v>411100</v>
      </c>
      <c r="B1581" s="45" t="s">
        <v>44</v>
      </c>
      <c r="C1581" s="54">
        <v>3930000</v>
      </c>
      <c r="D1581" s="46">
        <v>4419000</v>
      </c>
      <c r="E1581" s="54">
        <v>0</v>
      </c>
      <c r="F1581" s="280">
        <f t="shared" si="581"/>
        <v>112.44274809160306</v>
      </c>
      <c r="G1581" s="25"/>
      <c r="H1581" s="264"/>
    </row>
    <row r="1582" spans="1:8" s="26" customFormat="1" ht="40.5" x14ac:dyDescent="0.2">
      <c r="A1582" s="52">
        <v>411200</v>
      </c>
      <c r="B1582" s="45" t="s">
        <v>45</v>
      </c>
      <c r="C1582" s="54">
        <v>161500</v>
      </c>
      <c r="D1582" s="46">
        <v>161500</v>
      </c>
      <c r="E1582" s="54">
        <v>0</v>
      </c>
      <c r="F1582" s="280">
        <f t="shared" si="581"/>
        <v>100</v>
      </c>
      <c r="G1582" s="25"/>
      <c r="H1582" s="264"/>
    </row>
    <row r="1583" spans="1:8" s="26" customFormat="1" ht="40.5" x14ac:dyDescent="0.2">
      <c r="A1583" s="52">
        <v>411300</v>
      </c>
      <c r="B1583" s="45" t="s">
        <v>46</v>
      </c>
      <c r="C1583" s="54">
        <v>112500</v>
      </c>
      <c r="D1583" s="46">
        <v>60000</v>
      </c>
      <c r="E1583" s="54">
        <v>0</v>
      </c>
      <c r="F1583" s="280">
        <f t="shared" si="581"/>
        <v>53.333333333333336</v>
      </c>
      <c r="G1583" s="25"/>
      <c r="H1583" s="264"/>
    </row>
    <row r="1584" spans="1:8" s="26" customFormat="1" x14ac:dyDescent="0.2">
      <c r="A1584" s="52">
        <v>411400</v>
      </c>
      <c r="B1584" s="45" t="s">
        <v>47</v>
      </c>
      <c r="C1584" s="54">
        <v>59500</v>
      </c>
      <c r="D1584" s="46">
        <v>60000</v>
      </c>
      <c r="E1584" s="54">
        <v>0</v>
      </c>
      <c r="F1584" s="280">
        <f t="shared" si="581"/>
        <v>100.84033613445378</v>
      </c>
      <c r="G1584" s="25"/>
      <c r="H1584" s="264"/>
    </row>
    <row r="1585" spans="1:8" s="26" customFormat="1" x14ac:dyDescent="0.2">
      <c r="A1585" s="42">
        <v>412000</v>
      </c>
      <c r="B1585" s="47" t="s">
        <v>48</v>
      </c>
      <c r="C1585" s="41">
        <f>SUM(C1586:C1595)</f>
        <v>280400</v>
      </c>
      <c r="D1585" s="41">
        <f>SUM(D1586:D1595)</f>
        <v>290700</v>
      </c>
      <c r="E1585" s="41">
        <f>SUM(E1586:E1595)</f>
        <v>0</v>
      </c>
      <c r="F1585" s="283">
        <f t="shared" si="581"/>
        <v>103.67332382310985</v>
      </c>
      <c r="G1585" s="25"/>
      <c r="H1585" s="264"/>
    </row>
    <row r="1586" spans="1:8" s="26" customFormat="1" x14ac:dyDescent="0.2">
      <c r="A1586" s="52">
        <v>412100</v>
      </c>
      <c r="B1586" s="45" t="s">
        <v>49</v>
      </c>
      <c r="C1586" s="54">
        <v>1200</v>
      </c>
      <c r="D1586" s="46">
        <v>2500</v>
      </c>
      <c r="E1586" s="54">
        <v>0</v>
      </c>
      <c r="F1586" s="280">
        <f t="shared" si="581"/>
        <v>208.33333333333334</v>
      </c>
      <c r="G1586" s="25"/>
      <c r="H1586" s="264"/>
    </row>
    <row r="1587" spans="1:8" s="26" customFormat="1" ht="40.5" x14ac:dyDescent="0.2">
      <c r="A1587" s="52">
        <v>412200</v>
      </c>
      <c r="B1587" s="45" t="s">
        <v>50</v>
      </c>
      <c r="C1587" s="54">
        <v>83000</v>
      </c>
      <c r="D1587" s="46">
        <v>95000</v>
      </c>
      <c r="E1587" s="54">
        <v>0</v>
      </c>
      <c r="F1587" s="280">
        <f t="shared" si="581"/>
        <v>114.45783132530121</v>
      </c>
      <c r="G1587" s="25"/>
      <c r="H1587" s="264"/>
    </row>
    <row r="1588" spans="1:8" s="26" customFormat="1" x14ac:dyDescent="0.2">
      <c r="A1588" s="52">
        <v>412300</v>
      </c>
      <c r="B1588" s="45" t="s">
        <v>51</v>
      </c>
      <c r="C1588" s="54">
        <v>97000.000000000015</v>
      </c>
      <c r="D1588" s="46">
        <v>100000</v>
      </c>
      <c r="E1588" s="54">
        <v>0</v>
      </c>
      <c r="F1588" s="280">
        <f t="shared" si="581"/>
        <v>103.09278350515463</v>
      </c>
      <c r="G1588" s="25"/>
      <c r="H1588" s="264"/>
    </row>
    <row r="1589" spans="1:8" s="26" customFormat="1" x14ac:dyDescent="0.2">
      <c r="A1589" s="52">
        <v>412500</v>
      </c>
      <c r="B1589" s="45" t="s">
        <v>55</v>
      </c>
      <c r="C1589" s="54">
        <v>47499.999999999971</v>
      </c>
      <c r="D1589" s="46">
        <v>15000</v>
      </c>
      <c r="E1589" s="54">
        <v>0</v>
      </c>
      <c r="F1589" s="280">
        <f t="shared" si="581"/>
        <v>31.578947368421073</v>
      </c>
      <c r="G1589" s="25"/>
      <c r="H1589" s="264"/>
    </row>
    <row r="1590" spans="1:8" s="26" customFormat="1" x14ac:dyDescent="0.2">
      <c r="A1590" s="52">
        <v>412600</v>
      </c>
      <c r="B1590" s="45" t="s">
        <v>56</v>
      </c>
      <c r="C1590" s="54">
        <v>12000</v>
      </c>
      <c r="D1590" s="46">
        <v>15000</v>
      </c>
      <c r="E1590" s="54">
        <v>0</v>
      </c>
      <c r="F1590" s="280">
        <f t="shared" si="581"/>
        <v>125</v>
      </c>
      <c r="G1590" s="25"/>
      <c r="H1590" s="264"/>
    </row>
    <row r="1591" spans="1:8" s="26" customFormat="1" x14ac:dyDescent="0.2">
      <c r="A1591" s="52">
        <v>412700</v>
      </c>
      <c r="B1591" s="45" t="s">
        <v>58</v>
      </c>
      <c r="C1591" s="54">
        <v>25000.000000000004</v>
      </c>
      <c r="D1591" s="46">
        <v>45000</v>
      </c>
      <c r="E1591" s="54">
        <v>0</v>
      </c>
      <c r="F1591" s="280">
        <f t="shared" si="581"/>
        <v>179.99999999999997</v>
      </c>
      <c r="G1591" s="25"/>
      <c r="H1591" s="264"/>
    </row>
    <row r="1592" spans="1:8" s="26" customFormat="1" x14ac:dyDescent="0.2">
      <c r="A1592" s="52">
        <v>412900</v>
      </c>
      <c r="B1592" s="49" t="s">
        <v>74</v>
      </c>
      <c r="C1592" s="54">
        <v>2000</v>
      </c>
      <c r="D1592" s="46">
        <v>2000</v>
      </c>
      <c r="E1592" s="54">
        <v>0</v>
      </c>
      <c r="F1592" s="280">
        <f t="shared" si="581"/>
        <v>100</v>
      </c>
      <c r="G1592" s="25"/>
      <c r="H1592" s="264"/>
    </row>
    <row r="1593" spans="1:8" s="26" customFormat="1" x14ac:dyDescent="0.2">
      <c r="A1593" s="52">
        <v>412900</v>
      </c>
      <c r="B1593" s="49" t="s">
        <v>75</v>
      </c>
      <c r="C1593" s="54">
        <v>2200</v>
      </c>
      <c r="D1593" s="46">
        <v>2200</v>
      </c>
      <c r="E1593" s="54">
        <v>0</v>
      </c>
      <c r="F1593" s="280">
        <f t="shared" si="581"/>
        <v>100</v>
      </c>
      <c r="G1593" s="25"/>
      <c r="H1593" s="264"/>
    </row>
    <row r="1594" spans="1:8" s="26" customFormat="1" x14ac:dyDescent="0.2">
      <c r="A1594" s="52">
        <v>412900</v>
      </c>
      <c r="B1594" s="49" t="s">
        <v>76</v>
      </c>
      <c r="C1594" s="54">
        <v>7500</v>
      </c>
      <c r="D1594" s="46">
        <v>11000</v>
      </c>
      <c r="E1594" s="54">
        <v>0</v>
      </c>
      <c r="F1594" s="280">
        <f t="shared" si="581"/>
        <v>146.66666666666666</v>
      </c>
      <c r="G1594" s="25"/>
      <c r="H1594" s="264"/>
    </row>
    <row r="1595" spans="1:8" s="26" customFormat="1" x14ac:dyDescent="0.2">
      <c r="A1595" s="52">
        <v>412900</v>
      </c>
      <c r="B1595" s="45" t="s">
        <v>78</v>
      </c>
      <c r="C1595" s="54">
        <v>3000.0000000000036</v>
      </c>
      <c r="D1595" s="46">
        <v>3000.0000000000036</v>
      </c>
      <c r="E1595" s="54">
        <v>0</v>
      </c>
      <c r="F1595" s="280">
        <f t="shared" si="581"/>
        <v>100</v>
      </c>
      <c r="G1595" s="25"/>
      <c r="H1595" s="264"/>
    </row>
    <row r="1596" spans="1:8" s="26" customFormat="1" x14ac:dyDescent="0.2">
      <c r="A1596" s="42">
        <v>510000</v>
      </c>
      <c r="B1596" s="47" t="s">
        <v>245</v>
      </c>
      <c r="C1596" s="41">
        <f>C1597+C1600</f>
        <v>772500</v>
      </c>
      <c r="D1596" s="41">
        <f>D1597+D1600</f>
        <v>23000</v>
      </c>
      <c r="E1596" s="41">
        <f>E1597+E1600</f>
        <v>0</v>
      </c>
      <c r="F1596" s="283"/>
      <c r="G1596" s="25"/>
      <c r="H1596" s="264"/>
    </row>
    <row r="1597" spans="1:8" s="26" customFormat="1" x14ac:dyDescent="0.2">
      <c r="A1597" s="42">
        <v>511000</v>
      </c>
      <c r="B1597" s="47" t="s">
        <v>246</v>
      </c>
      <c r="C1597" s="41">
        <f>SUM(C1598:C1599)</f>
        <v>770000</v>
      </c>
      <c r="D1597" s="41">
        <f>SUM(D1598:D1599)</f>
        <v>20000</v>
      </c>
      <c r="E1597" s="41">
        <f>SUM(E1598:E1599)</f>
        <v>0</v>
      </c>
      <c r="F1597" s="283"/>
      <c r="G1597" s="25"/>
      <c r="H1597" s="264"/>
    </row>
    <row r="1598" spans="1:8" s="26" customFormat="1" ht="40.5" x14ac:dyDescent="0.2">
      <c r="A1598" s="52">
        <v>511200</v>
      </c>
      <c r="B1598" s="45" t="s">
        <v>248</v>
      </c>
      <c r="C1598" s="54">
        <v>350000</v>
      </c>
      <c r="D1598" s="46">
        <v>0</v>
      </c>
      <c r="E1598" s="54">
        <v>0</v>
      </c>
      <c r="F1598" s="280">
        <f>D1598/C1598*100</f>
        <v>0</v>
      </c>
      <c r="G1598" s="25"/>
      <c r="H1598" s="264"/>
    </row>
    <row r="1599" spans="1:8" s="26" customFormat="1" x14ac:dyDescent="0.2">
      <c r="A1599" s="52">
        <v>511300</v>
      </c>
      <c r="B1599" s="45" t="s">
        <v>249</v>
      </c>
      <c r="C1599" s="54">
        <v>420000.00000000006</v>
      </c>
      <c r="D1599" s="46">
        <v>20000</v>
      </c>
      <c r="E1599" s="54">
        <v>0</v>
      </c>
      <c r="F1599" s="280"/>
      <c r="G1599" s="25"/>
      <c r="H1599" s="264"/>
    </row>
    <row r="1600" spans="1:8" s="51" customFormat="1" x14ac:dyDescent="0.2">
      <c r="A1600" s="42">
        <v>516000</v>
      </c>
      <c r="B1600" s="47" t="s">
        <v>257</v>
      </c>
      <c r="C1600" s="41">
        <f t="shared" ref="C1600" si="584">C1601</f>
        <v>2500</v>
      </c>
      <c r="D1600" s="41">
        <f t="shared" ref="D1600" si="585">D1601</f>
        <v>3000</v>
      </c>
      <c r="E1600" s="41">
        <f t="shared" ref="E1600" si="586">E1601</f>
        <v>0</v>
      </c>
      <c r="F1600" s="283">
        <f t="shared" ref="F1600:F1605" si="587">D1600/C1600*100</f>
        <v>120</v>
      </c>
      <c r="G1600" s="266"/>
      <c r="H1600" s="264"/>
    </row>
    <row r="1601" spans="1:8" s="26" customFormat="1" x14ac:dyDescent="0.2">
      <c r="A1601" s="52">
        <v>516100</v>
      </c>
      <c r="B1601" s="45" t="s">
        <v>257</v>
      </c>
      <c r="C1601" s="54">
        <v>2500</v>
      </c>
      <c r="D1601" s="46">
        <v>3000</v>
      </c>
      <c r="E1601" s="54">
        <v>0</v>
      </c>
      <c r="F1601" s="280">
        <f t="shared" si="587"/>
        <v>120</v>
      </c>
      <c r="G1601" s="25"/>
      <c r="H1601" s="264"/>
    </row>
    <row r="1602" spans="1:8" s="51" customFormat="1" x14ac:dyDescent="0.2">
      <c r="A1602" s="42">
        <v>630000</v>
      </c>
      <c r="B1602" s="47" t="s">
        <v>277</v>
      </c>
      <c r="C1602" s="41">
        <f>0+C1603</f>
        <v>30000</v>
      </c>
      <c r="D1602" s="41">
        <f>0+D1603</f>
        <v>20000</v>
      </c>
      <c r="E1602" s="41">
        <f>0+E1603</f>
        <v>0</v>
      </c>
      <c r="F1602" s="283">
        <f t="shared" si="587"/>
        <v>66.666666666666657</v>
      </c>
      <c r="G1602" s="266"/>
      <c r="H1602" s="264"/>
    </row>
    <row r="1603" spans="1:8" s="51" customFormat="1" x14ac:dyDescent="0.2">
      <c r="A1603" s="42">
        <v>638000</v>
      </c>
      <c r="B1603" s="47" t="s">
        <v>284</v>
      </c>
      <c r="C1603" s="41">
        <f t="shared" ref="C1603" si="588">C1604</f>
        <v>30000</v>
      </c>
      <c r="D1603" s="41">
        <f t="shared" ref="D1603" si="589">D1604</f>
        <v>20000</v>
      </c>
      <c r="E1603" s="41">
        <f t="shared" ref="E1603" si="590">E1604</f>
        <v>0</v>
      </c>
      <c r="F1603" s="283">
        <f t="shared" si="587"/>
        <v>66.666666666666657</v>
      </c>
      <c r="G1603" s="266"/>
      <c r="H1603" s="264"/>
    </row>
    <row r="1604" spans="1:8" s="26" customFormat="1" x14ac:dyDescent="0.2">
      <c r="A1604" s="52">
        <v>638100</v>
      </c>
      <c r="B1604" s="45" t="s">
        <v>285</v>
      </c>
      <c r="C1604" s="54">
        <v>30000</v>
      </c>
      <c r="D1604" s="46">
        <v>20000</v>
      </c>
      <c r="E1604" s="54">
        <v>0</v>
      </c>
      <c r="F1604" s="280">
        <f t="shared" si="587"/>
        <v>66.666666666666657</v>
      </c>
      <c r="G1604" s="25"/>
      <c r="H1604" s="264"/>
    </row>
    <row r="1605" spans="1:8" s="26" customFormat="1" x14ac:dyDescent="0.2">
      <c r="A1605" s="82"/>
      <c r="B1605" s="76" t="s">
        <v>294</v>
      </c>
      <c r="C1605" s="80">
        <f>C1579+C1596+C1602</f>
        <v>5346400</v>
      </c>
      <c r="D1605" s="80">
        <f>D1579+D1596+D1602</f>
        <v>5034200</v>
      </c>
      <c r="E1605" s="80">
        <f>E1579+E1596+E1602</f>
        <v>0</v>
      </c>
      <c r="F1605" s="30">
        <f t="shared" si="587"/>
        <v>94.160556636241211</v>
      </c>
      <c r="G1605" s="25"/>
      <c r="H1605" s="264"/>
    </row>
    <row r="1606" spans="1:8" s="26" customFormat="1" x14ac:dyDescent="0.2">
      <c r="A1606" s="62"/>
      <c r="B1606" s="40"/>
      <c r="C1606" s="63"/>
      <c r="D1606" s="63"/>
      <c r="E1606" s="63"/>
      <c r="F1606" s="145"/>
      <c r="G1606" s="25"/>
      <c r="H1606" s="264"/>
    </row>
    <row r="1607" spans="1:8" s="26" customFormat="1" x14ac:dyDescent="0.2">
      <c r="A1607" s="39"/>
      <c r="B1607" s="40"/>
      <c r="C1607" s="46"/>
      <c r="D1607" s="46"/>
      <c r="E1607" s="46"/>
      <c r="F1607" s="282"/>
      <c r="G1607" s="25"/>
      <c r="H1607" s="264"/>
    </row>
    <row r="1608" spans="1:8" s="26" customFormat="1" x14ac:dyDescent="0.2">
      <c r="A1608" s="44" t="s">
        <v>380</v>
      </c>
      <c r="B1608" s="47"/>
      <c r="C1608" s="46"/>
      <c r="D1608" s="46"/>
      <c r="E1608" s="46"/>
      <c r="F1608" s="282"/>
      <c r="G1608" s="25"/>
      <c r="H1608" s="264"/>
    </row>
    <row r="1609" spans="1:8" s="26" customFormat="1" x14ac:dyDescent="0.2">
      <c r="A1609" s="44" t="s">
        <v>377</v>
      </c>
      <c r="B1609" s="47"/>
      <c r="C1609" s="46"/>
      <c r="D1609" s="46"/>
      <c r="E1609" s="46"/>
      <c r="F1609" s="282"/>
      <c r="G1609" s="25"/>
      <c r="H1609" s="264"/>
    </row>
    <row r="1610" spans="1:8" s="26" customFormat="1" x14ac:dyDescent="0.2">
      <c r="A1610" s="44" t="s">
        <v>381</v>
      </c>
      <c r="B1610" s="47"/>
      <c r="C1610" s="46"/>
      <c r="D1610" s="46"/>
      <c r="E1610" s="46"/>
      <c r="F1610" s="282"/>
      <c r="G1610" s="25"/>
      <c r="H1610" s="264"/>
    </row>
    <row r="1611" spans="1:8" s="26" customFormat="1" x14ac:dyDescent="0.2">
      <c r="A1611" s="44" t="s">
        <v>293</v>
      </c>
      <c r="B1611" s="47"/>
      <c r="C1611" s="46"/>
      <c r="D1611" s="46"/>
      <c r="E1611" s="46"/>
      <c r="F1611" s="282"/>
      <c r="G1611" s="25"/>
      <c r="H1611" s="264"/>
    </row>
    <row r="1612" spans="1:8" s="26" customFormat="1" x14ac:dyDescent="0.2">
      <c r="A1612" s="44"/>
      <c r="B1612" s="72"/>
      <c r="C1612" s="63"/>
      <c r="D1612" s="63"/>
      <c r="E1612" s="63"/>
      <c r="F1612" s="145"/>
      <c r="G1612" s="25"/>
      <c r="H1612" s="264"/>
    </row>
    <row r="1613" spans="1:8" s="26" customFormat="1" x14ac:dyDescent="0.2">
      <c r="A1613" s="42">
        <v>410000</v>
      </c>
      <c r="B1613" s="43" t="s">
        <v>42</v>
      </c>
      <c r="C1613" s="41">
        <f t="shared" ref="C1613" si="591">C1614+C1619</f>
        <v>1340200</v>
      </c>
      <c r="D1613" s="41">
        <f t="shared" ref="D1613" si="592">D1614+D1619</f>
        <v>1436400</v>
      </c>
      <c r="E1613" s="41">
        <f>E1614+E1619</f>
        <v>0</v>
      </c>
      <c r="F1613" s="283">
        <f t="shared" ref="F1613:F1635" si="593">D1613/C1613*100</f>
        <v>107.17803312938368</v>
      </c>
      <c r="G1613" s="25"/>
      <c r="H1613" s="264"/>
    </row>
    <row r="1614" spans="1:8" s="26" customFormat="1" x14ac:dyDescent="0.2">
      <c r="A1614" s="42">
        <v>411000</v>
      </c>
      <c r="B1614" s="43" t="s">
        <v>43</v>
      </c>
      <c r="C1614" s="41">
        <f t="shared" ref="C1614" si="594">SUM(C1615:C1618)</f>
        <v>1264200</v>
      </c>
      <c r="D1614" s="41">
        <f t="shared" ref="D1614" si="595">SUM(D1615:D1618)</f>
        <v>1358000</v>
      </c>
      <c r="E1614" s="41">
        <f>SUM(E1615:E1618)</f>
        <v>0</v>
      </c>
      <c r="F1614" s="283">
        <f t="shared" si="593"/>
        <v>107.41971207087487</v>
      </c>
      <c r="G1614" s="25"/>
      <c r="H1614" s="264"/>
    </row>
    <row r="1615" spans="1:8" s="26" customFormat="1" x14ac:dyDescent="0.2">
      <c r="A1615" s="52">
        <v>411100</v>
      </c>
      <c r="B1615" s="45" t="s">
        <v>44</v>
      </c>
      <c r="C1615" s="54">
        <v>1165900</v>
      </c>
      <c r="D1615" s="46">
        <v>1270000</v>
      </c>
      <c r="E1615" s="54">
        <v>0</v>
      </c>
      <c r="F1615" s="280">
        <f t="shared" si="593"/>
        <v>108.92872459044516</v>
      </c>
      <c r="G1615" s="25"/>
      <c r="H1615" s="264"/>
    </row>
    <row r="1616" spans="1:8" s="26" customFormat="1" ht="40.5" x14ac:dyDescent="0.2">
      <c r="A1616" s="52">
        <v>411200</v>
      </c>
      <c r="B1616" s="45" t="s">
        <v>45</v>
      </c>
      <c r="C1616" s="54">
        <v>60000</v>
      </c>
      <c r="D1616" s="46">
        <v>60000</v>
      </c>
      <c r="E1616" s="54">
        <v>0</v>
      </c>
      <c r="F1616" s="280">
        <f t="shared" si="593"/>
        <v>100</v>
      </c>
      <c r="G1616" s="25"/>
      <c r="H1616" s="264"/>
    </row>
    <row r="1617" spans="1:8" s="26" customFormat="1" ht="40.5" x14ac:dyDescent="0.2">
      <c r="A1617" s="52">
        <v>411300</v>
      </c>
      <c r="B1617" s="45" t="s">
        <v>46</v>
      </c>
      <c r="C1617" s="54">
        <v>10000.000000000002</v>
      </c>
      <c r="D1617" s="46">
        <v>9000</v>
      </c>
      <c r="E1617" s="54">
        <v>0</v>
      </c>
      <c r="F1617" s="280">
        <f t="shared" si="593"/>
        <v>89.999999999999986</v>
      </c>
      <c r="G1617" s="25"/>
      <c r="H1617" s="264"/>
    </row>
    <row r="1618" spans="1:8" s="26" customFormat="1" x14ac:dyDescent="0.2">
      <c r="A1618" s="52">
        <v>411400</v>
      </c>
      <c r="B1618" s="45" t="s">
        <v>47</v>
      </c>
      <c r="C1618" s="54">
        <v>28300</v>
      </c>
      <c r="D1618" s="46">
        <v>19000</v>
      </c>
      <c r="E1618" s="54">
        <v>0</v>
      </c>
      <c r="F1618" s="280">
        <f t="shared" si="593"/>
        <v>67.137809187279146</v>
      </c>
      <c r="G1618" s="25"/>
      <c r="H1618" s="264"/>
    </row>
    <row r="1619" spans="1:8" s="26" customFormat="1" x14ac:dyDescent="0.2">
      <c r="A1619" s="42">
        <v>412000</v>
      </c>
      <c r="B1619" s="47" t="s">
        <v>48</v>
      </c>
      <c r="C1619" s="41">
        <f>SUM(C1620:C1628)</f>
        <v>76000</v>
      </c>
      <c r="D1619" s="41">
        <f>SUM(D1620:D1628)</f>
        <v>78400</v>
      </c>
      <c r="E1619" s="41">
        <f>SUM(E1620:E1628)</f>
        <v>0</v>
      </c>
      <c r="F1619" s="283">
        <f t="shared" si="593"/>
        <v>103.15789473684211</v>
      </c>
      <c r="G1619" s="25"/>
      <c r="H1619" s="264"/>
    </row>
    <row r="1620" spans="1:8" s="26" customFormat="1" ht="40.5" x14ac:dyDescent="0.2">
      <c r="A1620" s="52">
        <v>412200</v>
      </c>
      <c r="B1620" s="45" t="s">
        <v>50</v>
      </c>
      <c r="C1620" s="54">
        <v>25700</v>
      </c>
      <c r="D1620" s="46">
        <v>30000</v>
      </c>
      <c r="E1620" s="54">
        <v>0</v>
      </c>
      <c r="F1620" s="280">
        <f t="shared" si="593"/>
        <v>116.73151750972764</v>
      </c>
      <c r="G1620" s="25"/>
      <c r="H1620" s="264"/>
    </row>
    <row r="1621" spans="1:8" s="26" customFormat="1" x14ac:dyDescent="0.2">
      <c r="A1621" s="52">
        <v>412300</v>
      </c>
      <c r="B1621" s="45" t="s">
        <v>51</v>
      </c>
      <c r="C1621" s="54">
        <v>6000</v>
      </c>
      <c r="D1621" s="46">
        <v>7000</v>
      </c>
      <c r="E1621" s="54">
        <v>0</v>
      </c>
      <c r="F1621" s="280">
        <f t="shared" si="593"/>
        <v>116.66666666666667</v>
      </c>
      <c r="G1621" s="25"/>
      <c r="H1621" s="264"/>
    </row>
    <row r="1622" spans="1:8" s="26" customFormat="1" x14ac:dyDescent="0.2">
      <c r="A1622" s="52">
        <v>412500</v>
      </c>
      <c r="B1622" s="45" t="s">
        <v>55</v>
      </c>
      <c r="C1622" s="54">
        <v>7400</v>
      </c>
      <c r="D1622" s="46">
        <v>10000</v>
      </c>
      <c r="E1622" s="54">
        <v>0</v>
      </c>
      <c r="F1622" s="280">
        <f t="shared" si="593"/>
        <v>135.13513513513513</v>
      </c>
      <c r="G1622" s="25"/>
      <c r="H1622" s="264"/>
    </row>
    <row r="1623" spans="1:8" s="26" customFormat="1" x14ac:dyDescent="0.2">
      <c r="A1623" s="52">
        <v>412600</v>
      </c>
      <c r="B1623" s="45" t="s">
        <v>56</v>
      </c>
      <c r="C1623" s="54">
        <v>16000</v>
      </c>
      <c r="D1623" s="46">
        <v>16000</v>
      </c>
      <c r="E1623" s="54">
        <v>0</v>
      </c>
      <c r="F1623" s="280">
        <f t="shared" si="593"/>
        <v>100</v>
      </c>
      <c r="G1623" s="25"/>
      <c r="H1623" s="264"/>
    </row>
    <row r="1624" spans="1:8" s="26" customFormat="1" x14ac:dyDescent="0.2">
      <c r="A1624" s="52">
        <v>412700</v>
      </c>
      <c r="B1624" s="45" t="s">
        <v>58</v>
      </c>
      <c r="C1624" s="54">
        <v>9000</v>
      </c>
      <c r="D1624" s="46">
        <v>9000</v>
      </c>
      <c r="E1624" s="54">
        <v>0</v>
      </c>
      <c r="F1624" s="280">
        <f t="shared" si="593"/>
        <v>100</v>
      </c>
      <c r="G1624" s="25"/>
      <c r="H1624" s="264"/>
    </row>
    <row r="1625" spans="1:8" s="26" customFormat="1" x14ac:dyDescent="0.2">
      <c r="A1625" s="52">
        <v>412900</v>
      </c>
      <c r="B1625" s="49" t="s">
        <v>74</v>
      </c>
      <c r="C1625" s="54">
        <v>1700</v>
      </c>
      <c r="D1625" s="46">
        <v>2000</v>
      </c>
      <c r="E1625" s="54">
        <v>0</v>
      </c>
      <c r="F1625" s="280">
        <f t="shared" si="593"/>
        <v>117.64705882352942</v>
      </c>
      <c r="G1625" s="25"/>
      <c r="H1625" s="264"/>
    </row>
    <row r="1626" spans="1:8" s="26" customFormat="1" x14ac:dyDescent="0.2">
      <c r="A1626" s="52">
        <v>412900</v>
      </c>
      <c r="B1626" s="49" t="s">
        <v>75</v>
      </c>
      <c r="C1626" s="54">
        <v>6400</v>
      </c>
      <c r="D1626" s="46">
        <v>1600</v>
      </c>
      <c r="E1626" s="54">
        <v>0</v>
      </c>
      <c r="F1626" s="280">
        <f t="shared" si="593"/>
        <v>25</v>
      </c>
      <c r="G1626" s="25"/>
      <c r="H1626" s="264"/>
    </row>
    <row r="1627" spans="1:8" s="26" customFormat="1" x14ac:dyDescent="0.2">
      <c r="A1627" s="52">
        <v>412900</v>
      </c>
      <c r="B1627" s="49" t="s">
        <v>76</v>
      </c>
      <c r="C1627" s="54">
        <v>2200</v>
      </c>
      <c r="D1627" s="46">
        <v>2500</v>
      </c>
      <c r="E1627" s="54">
        <v>0</v>
      </c>
      <c r="F1627" s="280">
        <f t="shared" si="593"/>
        <v>113.63636363636364</v>
      </c>
      <c r="G1627" s="25"/>
      <c r="H1627" s="264"/>
    </row>
    <row r="1628" spans="1:8" s="26" customFormat="1" x14ac:dyDescent="0.2">
      <c r="A1628" s="52">
        <v>412900</v>
      </c>
      <c r="B1628" s="45" t="s">
        <v>78</v>
      </c>
      <c r="C1628" s="54">
        <v>1600</v>
      </c>
      <c r="D1628" s="46">
        <v>300</v>
      </c>
      <c r="E1628" s="54">
        <v>0</v>
      </c>
      <c r="F1628" s="280">
        <f t="shared" si="593"/>
        <v>18.75</v>
      </c>
      <c r="G1628" s="25"/>
      <c r="H1628" s="264"/>
    </row>
    <row r="1629" spans="1:8" s="26" customFormat="1" x14ac:dyDescent="0.2">
      <c r="A1629" s="42">
        <v>510000</v>
      </c>
      <c r="B1629" s="47" t="s">
        <v>245</v>
      </c>
      <c r="C1629" s="41">
        <f>C1630+0</f>
        <v>190000</v>
      </c>
      <c r="D1629" s="41">
        <f>D1630+0</f>
        <v>25000</v>
      </c>
      <c r="E1629" s="41">
        <f>E1630+0</f>
        <v>0</v>
      </c>
      <c r="F1629" s="283">
        <f t="shared" si="593"/>
        <v>13.157894736842104</v>
      </c>
      <c r="G1629" s="25"/>
      <c r="H1629" s="264"/>
    </row>
    <row r="1630" spans="1:8" s="26" customFormat="1" x14ac:dyDescent="0.2">
      <c r="A1630" s="42">
        <v>511000</v>
      </c>
      <c r="B1630" s="47" t="s">
        <v>246</v>
      </c>
      <c r="C1630" s="41">
        <f t="shared" ref="C1630" si="596">SUM(C1631:C1631)</f>
        <v>190000</v>
      </c>
      <c r="D1630" s="41">
        <f t="shared" ref="D1630" si="597">SUM(D1631:D1631)</f>
        <v>25000</v>
      </c>
      <c r="E1630" s="41">
        <f t="shared" ref="E1630" si="598">SUM(E1631:E1631)</f>
        <v>0</v>
      </c>
      <c r="F1630" s="283">
        <f t="shared" si="593"/>
        <v>13.157894736842104</v>
      </c>
      <c r="G1630" s="25"/>
      <c r="H1630" s="264"/>
    </row>
    <row r="1631" spans="1:8" s="26" customFormat="1" x14ac:dyDescent="0.2">
      <c r="A1631" s="52">
        <v>511300</v>
      </c>
      <c r="B1631" s="45" t="s">
        <v>249</v>
      </c>
      <c r="C1631" s="54">
        <v>190000</v>
      </c>
      <c r="D1631" s="46">
        <v>25000</v>
      </c>
      <c r="E1631" s="54">
        <v>0</v>
      </c>
      <c r="F1631" s="280">
        <f t="shared" si="593"/>
        <v>13.157894736842104</v>
      </c>
      <c r="G1631" s="25"/>
      <c r="H1631" s="264"/>
    </row>
    <row r="1632" spans="1:8" s="51" customFormat="1" x14ac:dyDescent="0.2">
      <c r="A1632" s="42">
        <v>630000</v>
      </c>
      <c r="B1632" s="47" t="s">
        <v>277</v>
      </c>
      <c r="C1632" s="41">
        <f>0+C1633</f>
        <v>8000</v>
      </c>
      <c r="D1632" s="41">
        <f>0+D1633</f>
        <v>9100</v>
      </c>
      <c r="E1632" s="41">
        <f>0+E1633</f>
        <v>0</v>
      </c>
      <c r="F1632" s="283">
        <f t="shared" si="593"/>
        <v>113.75</v>
      </c>
      <c r="G1632" s="266"/>
      <c r="H1632" s="264"/>
    </row>
    <row r="1633" spans="1:8" s="51" customFormat="1" x14ac:dyDescent="0.2">
      <c r="A1633" s="42">
        <v>638000</v>
      </c>
      <c r="B1633" s="47" t="s">
        <v>284</v>
      </c>
      <c r="C1633" s="41">
        <f t="shared" ref="C1633" si="599">C1634</f>
        <v>8000</v>
      </c>
      <c r="D1633" s="41">
        <f t="shared" ref="D1633" si="600">D1634</f>
        <v>9100</v>
      </c>
      <c r="E1633" s="41">
        <f t="shared" ref="E1633" si="601">E1634</f>
        <v>0</v>
      </c>
      <c r="F1633" s="283">
        <f t="shared" si="593"/>
        <v>113.75</v>
      </c>
      <c r="G1633" s="266"/>
      <c r="H1633" s="264"/>
    </row>
    <row r="1634" spans="1:8" s="26" customFormat="1" x14ac:dyDescent="0.2">
      <c r="A1634" s="52">
        <v>638100</v>
      </c>
      <c r="B1634" s="45" t="s">
        <v>285</v>
      </c>
      <c r="C1634" s="54">
        <v>8000</v>
      </c>
      <c r="D1634" s="46">
        <v>9100</v>
      </c>
      <c r="E1634" s="54">
        <v>0</v>
      </c>
      <c r="F1634" s="280">
        <f t="shared" si="593"/>
        <v>113.75</v>
      </c>
      <c r="G1634" s="25"/>
      <c r="H1634" s="264"/>
    </row>
    <row r="1635" spans="1:8" s="51" customFormat="1" x14ac:dyDescent="0.2">
      <c r="A1635" s="85"/>
      <c r="B1635" s="47" t="s">
        <v>382</v>
      </c>
      <c r="C1635" s="41">
        <f>C1613+C1629+C1632</f>
        <v>1538200</v>
      </c>
      <c r="D1635" s="41">
        <f>D1613+D1629+D1632</f>
        <v>1470500</v>
      </c>
      <c r="E1635" s="41">
        <f>E1613+E1629+E1632</f>
        <v>0</v>
      </c>
      <c r="F1635" s="142">
        <f t="shared" si="593"/>
        <v>95.59875178780392</v>
      </c>
      <c r="G1635" s="266"/>
      <c r="H1635" s="264"/>
    </row>
    <row r="1636" spans="1:8" s="26" customFormat="1" x14ac:dyDescent="0.2">
      <c r="A1636" s="44"/>
      <c r="B1636" s="45"/>
      <c r="C1636" s="46"/>
      <c r="D1636" s="46"/>
      <c r="E1636" s="46"/>
      <c r="F1636" s="282"/>
      <c r="G1636" s="25"/>
      <c r="H1636" s="264"/>
    </row>
    <row r="1637" spans="1:8" s="26" customFormat="1" x14ac:dyDescent="0.2">
      <c r="A1637" s="309" t="s">
        <v>383</v>
      </c>
      <c r="B1637" s="309"/>
      <c r="C1637" s="309"/>
      <c r="D1637" s="309"/>
      <c r="E1637" s="309"/>
      <c r="F1637" s="309"/>
      <c r="G1637" s="25"/>
      <c r="H1637" s="264"/>
    </row>
    <row r="1638" spans="1:8" s="26" customFormat="1" x14ac:dyDescent="0.2">
      <c r="A1638" s="44" t="s">
        <v>377</v>
      </c>
      <c r="B1638" s="45"/>
      <c r="C1638" s="46"/>
      <c r="D1638" s="46"/>
      <c r="E1638" s="46"/>
      <c r="F1638" s="282"/>
      <c r="G1638" s="25"/>
      <c r="H1638" s="264"/>
    </row>
    <row r="1639" spans="1:8" s="26" customFormat="1" x14ac:dyDescent="0.2">
      <c r="A1639" s="44" t="s">
        <v>381</v>
      </c>
      <c r="B1639" s="45"/>
      <c r="C1639" s="46"/>
      <c r="D1639" s="46"/>
      <c r="E1639" s="46"/>
      <c r="F1639" s="282"/>
      <c r="G1639" s="25"/>
      <c r="H1639" s="264"/>
    </row>
    <row r="1640" spans="1:8" s="26" customFormat="1" x14ac:dyDescent="0.2">
      <c r="A1640" s="44" t="s">
        <v>384</v>
      </c>
      <c r="B1640" s="45"/>
      <c r="C1640" s="46"/>
      <c r="D1640" s="46"/>
      <c r="E1640" s="46"/>
      <c r="F1640" s="282"/>
      <c r="G1640" s="25"/>
      <c r="H1640" s="264"/>
    </row>
    <row r="1641" spans="1:8" s="26" customFormat="1" x14ac:dyDescent="0.2">
      <c r="A1641" s="44"/>
      <c r="B1641" s="45"/>
      <c r="C1641" s="46"/>
      <c r="D1641" s="46"/>
      <c r="E1641" s="46"/>
      <c r="F1641" s="282"/>
      <c r="G1641" s="25"/>
      <c r="H1641" s="264"/>
    </row>
    <row r="1642" spans="1:8" s="26" customFormat="1" x14ac:dyDescent="0.2">
      <c r="A1642" s="42">
        <v>410000</v>
      </c>
      <c r="B1642" s="43" t="s">
        <v>42</v>
      </c>
      <c r="C1642" s="41">
        <f t="shared" ref="C1642" si="602">C1643+C1648</f>
        <v>2195000</v>
      </c>
      <c r="D1642" s="41">
        <f t="shared" ref="D1642" si="603">D1643+D1648</f>
        <v>2412700</v>
      </c>
      <c r="E1642" s="41">
        <f>E1643+E1648</f>
        <v>0</v>
      </c>
      <c r="F1642" s="283">
        <f t="shared" ref="F1642:F1668" si="604">D1642/C1642*100</f>
        <v>109.91799544419135</v>
      </c>
      <c r="G1642" s="25"/>
      <c r="H1642" s="264"/>
    </row>
    <row r="1643" spans="1:8" s="26" customFormat="1" x14ac:dyDescent="0.2">
      <c r="A1643" s="42">
        <v>411000</v>
      </c>
      <c r="B1643" s="43" t="s">
        <v>43</v>
      </c>
      <c r="C1643" s="41">
        <f t="shared" ref="C1643" si="605">SUM(C1644:C1647)</f>
        <v>1935000</v>
      </c>
      <c r="D1643" s="41">
        <f t="shared" ref="D1643" si="606">SUM(D1644:D1647)</f>
        <v>2151000</v>
      </c>
      <c r="E1643" s="41">
        <f>SUM(E1644:E1647)</f>
        <v>0</v>
      </c>
      <c r="F1643" s="283">
        <f t="shared" si="604"/>
        <v>111.16279069767442</v>
      </c>
      <c r="G1643" s="25"/>
      <c r="H1643" s="264"/>
    </row>
    <row r="1644" spans="1:8" s="26" customFormat="1" x14ac:dyDescent="0.2">
      <c r="A1644" s="52">
        <v>411100</v>
      </c>
      <c r="B1644" s="45" t="s">
        <v>44</v>
      </c>
      <c r="C1644" s="54">
        <v>1815000</v>
      </c>
      <c r="D1644" s="46">
        <v>2050000</v>
      </c>
      <c r="E1644" s="54">
        <v>0</v>
      </c>
      <c r="F1644" s="280">
        <f t="shared" si="604"/>
        <v>112.94765840220387</v>
      </c>
      <c r="G1644" s="25"/>
      <c r="H1644" s="264"/>
    </row>
    <row r="1645" spans="1:8" s="26" customFormat="1" ht="40.5" x14ac:dyDescent="0.2">
      <c r="A1645" s="52">
        <v>411200</v>
      </c>
      <c r="B1645" s="45" t="s">
        <v>45</v>
      </c>
      <c r="C1645" s="54">
        <v>79000.000000000015</v>
      </c>
      <c r="D1645" s="46">
        <v>80000</v>
      </c>
      <c r="E1645" s="54">
        <v>0</v>
      </c>
      <c r="F1645" s="280">
        <f t="shared" si="604"/>
        <v>101.26582278481011</v>
      </c>
      <c r="G1645" s="25"/>
      <c r="H1645" s="264"/>
    </row>
    <row r="1646" spans="1:8" s="26" customFormat="1" ht="40.5" x14ac:dyDescent="0.2">
      <c r="A1646" s="52">
        <v>411300</v>
      </c>
      <c r="B1646" s="45" t="s">
        <v>46</v>
      </c>
      <c r="C1646" s="54">
        <v>35000</v>
      </c>
      <c r="D1646" s="46">
        <v>15000</v>
      </c>
      <c r="E1646" s="54">
        <v>0</v>
      </c>
      <c r="F1646" s="280">
        <f t="shared" si="604"/>
        <v>42.857142857142854</v>
      </c>
      <c r="G1646" s="25"/>
      <c r="H1646" s="264"/>
    </row>
    <row r="1647" spans="1:8" s="26" customFormat="1" x14ac:dyDescent="0.2">
      <c r="A1647" s="52">
        <v>411400</v>
      </c>
      <c r="B1647" s="45" t="s">
        <v>47</v>
      </c>
      <c r="C1647" s="54">
        <v>5999.9999999999909</v>
      </c>
      <c r="D1647" s="46">
        <v>5999.9999999999909</v>
      </c>
      <c r="E1647" s="54">
        <v>0</v>
      </c>
      <c r="F1647" s="280">
        <f t="shared" si="604"/>
        <v>100</v>
      </c>
      <c r="G1647" s="25"/>
      <c r="H1647" s="264"/>
    </row>
    <row r="1648" spans="1:8" s="26" customFormat="1" x14ac:dyDescent="0.2">
      <c r="A1648" s="42">
        <v>412000</v>
      </c>
      <c r="B1648" s="47" t="s">
        <v>48</v>
      </c>
      <c r="C1648" s="41">
        <f>SUM(C1649:C1658)</f>
        <v>260000</v>
      </c>
      <c r="D1648" s="41">
        <f>SUM(D1649:D1658)</f>
        <v>261700</v>
      </c>
      <c r="E1648" s="41">
        <f>SUM(E1649:E1658)</f>
        <v>0</v>
      </c>
      <c r="F1648" s="283">
        <f t="shared" si="604"/>
        <v>100.65384615384616</v>
      </c>
      <c r="G1648" s="25"/>
      <c r="H1648" s="264"/>
    </row>
    <row r="1649" spans="1:8" s="26" customFormat="1" ht="40.5" x14ac:dyDescent="0.2">
      <c r="A1649" s="52">
        <v>412200</v>
      </c>
      <c r="B1649" s="45" t="s">
        <v>50</v>
      </c>
      <c r="C1649" s="54">
        <v>67000</v>
      </c>
      <c r="D1649" s="46">
        <v>67000</v>
      </c>
      <c r="E1649" s="54">
        <v>0</v>
      </c>
      <c r="F1649" s="280">
        <f t="shared" si="604"/>
        <v>100</v>
      </c>
      <c r="G1649" s="25"/>
      <c r="H1649" s="264"/>
    </row>
    <row r="1650" spans="1:8" s="26" customFormat="1" x14ac:dyDescent="0.2">
      <c r="A1650" s="52">
        <v>412300</v>
      </c>
      <c r="B1650" s="45" t="s">
        <v>51</v>
      </c>
      <c r="C1650" s="54">
        <v>13000</v>
      </c>
      <c r="D1650" s="46">
        <v>15000</v>
      </c>
      <c r="E1650" s="54">
        <v>0</v>
      </c>
      <c r="F1650" s="280">
        <f t="shared" si="604"/>
        <v>115.38461538461537</v>
      </c>
      <c r="G1650" s="25"/>
      <c r="H1650" s="264"/>
    </row>
    <row r="1651" spans="1:8" s="26" customFormat="1" x14ac:dyDescent="0.2">
      <c r="A1651" s="52">
        <v>412500</v>
      </c>
      <c r="B1651" s="45" t="s">
        <v>55</v>
      </c>
      <c r="C1651" s="54">
        <v>25000.000000000036</v>
      </c>
      <c r="D1651" s="46">
        <v>20000</v>
      </c>
      <c r="E1651" s="54">
        <v>0</v>
      </c>
      <c r="F1651" s="280">
        <f t="shared" si="604"/>
        <v>79.999999999999886</v>
      </c>
      <c r="G1651" s="25"/>
      <c r="H1651" s="264"/>
    </row>
    <row r="1652" spans="1:8" s="26" customFormat="1" x14ac:dyDescent="0.2">
      <c r="A1652" s="52">
        <v>412600</v>
      </c>
      <c r="B1652" s="45" t="s">
        <v>56</v>
      </c>
      <c r="C1652" s="54">
        <v>44999.999999999964</v>
      </c>
      <c r="D1652" s="46">
        <v>48000</v>
      </c>
      <c r="E1652" s="54">
        <v>0</v>
      </c>
      <c r="F1652" s="280">
        <f t="shared" si="604"/>
        <v>106.66666666666676</v>
      </c>
      <c r="G1652" s="25"/>
      <c r="H1652" s="264"/>
    </row>
    <row r="1653" spans="1:8" s="26" customFormat="1" x14ac:dyDescent="0.2">
      <c r="A1653" s="52">
        <v>412700</v>
      </c>
      <c r="B1653" s="45" t="s">
        <v>58</v>
      </c>
      <c r="C1653" s="54">
        <v>100000</v>
      </c>
      <c r="D1653" s="46">
        <v>100000</v>
      </c>
      <c r="E1653" s="54">
        <v>0</v>
      </c>
      <c r="F1653" s="280">
        <f t="shared" si="604"/>
        <v>100</v>
      </c>
      <c r="G1653" s="25"/>
      <c r="H1653" s="264"/>
    </row>
    <row r="1654" spans="1:8" s="26" customFormat="1" x14ac:dyDescent="0.2">
      <c r="A1654" s="52">
        <v>412900</v>
      </c>
      <c r="B1654" s="49" t="s">
        <v>72</v>
      </c>
      <c r="C1654" s="54">
        <v>700</v>
      </c>
      <c r="D1654" s="46">
        <v>500</v>
      </c>
      <c r="E1654" s="54">
        <v>0</v>
      </c>
      <c r="F1654" s="280">
        <f t="shared" si="604"/>
        <v>71.428571428571431</v>
      </c>
      <c r="G1654" s="25"/>
      <c r="H1654" s="264"/>
    </row>
    <row r="1655" spans="1:8" s="26" customFormat="1" x14ac:dyDescent="0.2">
      <c r="A1655" s="52">
        <v>412900</v>
      </c>
      <c r="B1655" s="49" t="s">
        <v>73</v>
      </c>
      <c r="C1655" s="54">
        <v>3000</v>
      </c>
      <c r="D1655" s="46">
        <v>4000</v>
      </c>
      <c r="E1655" s="54">
        <v>0</v>
      </c>
      <c r="F1655" s="280">
        <f t="shared" si="604"/>
        <v>133.33333333333331</v>
      </c>
      <c r="G1655" s="25"/>
      <c r="H1655" s="264"/>
    </row>
    <row r="1656" spans="1:8" s="26" customFormat="1" x14ac:dyDescent="0.2">
      <c r="A1656" s="52">
        <v>412900</v>
      </c>
      <c r="B1656" s="49" t="s">
        <v>74</v>
      </c>
      <c r="C1656" s="54">
        <v>1800</v>
      </c>
      <c r="D1656" s="46">
        <v>1700</v>
      </c>
      <c r="E1656" s="54">
        <v>0</v>
      </c>
      <c r="F1656" s="280">
        <f t="shared" si="604"/>
        <v>94.444444444444443</v>
      </c>
      <c r="G1656" s="25"/>
      <c r="H1656" s="264"/>
    </row>
    <row r="1657" spans="1:8" s="26" customFormat="1" x14ac:dyDescent="0.2">
      <c r="A1657" s="52">
        <v>412900</v>
      </c>
      <c r="B1657" s="49" t="s">
        <v>75</v>
      </c>
      <c r="C1657" s="54">
        <v>500</v>
      </c>
      <c r="D1657" s="46">
        <v>1000</v>
      </c>
      <c r="E1657" s="54">
        <v>0</v>
      </c>
      <c r="F1657" s="280">
        <f t="shared" si="604"/>
        <v>200</v>
      </c>
      <c r="G1657" s="25"/>
      <c r="H1657" s="264"/>
    </row>
    <row r="1658" spans="1:8" s="26" customFormat="1" x14ac:dyDescent="0.2">
      <c r="A1658" s="52">
        <v>412900</v>
      </c>
      <c r="B1658" s="49" t="s">
        <v>76</v>
      </c>
      <c r="C1658" s="54">
        <v>4000</v>
      </c>
      <c r="D1658" s="46">
        <v>4500</v>
      </c>
      <c r="E1658" s="54">
        <v>0</v>
      </c>
      <c r="F1658" s="280">
        <f t="shared" si="604"/>
        <v>112.5</v>
      </c>
      <c r="G1658" s="25"/>
      <c r="H1658" s="264"/>
    </row>
    <row r="1659" spans="1:8" s="26" customFormat="1" x14ac:dyDescent="0.2">
      <c r="A1659" s="42">
        <v>510000</v>
      </c>
      <c r="B1659" s="47" t="s">
        <v>245</v>
      </c>
      <c r="C1659" s="41">
        <f>C1660+C1662</f>
        <v>28000</v>
      </c>
      <c r="D1659" s="41">
        <f>D1660+D1662</f>
        <v>28000</v>
      </c>
      <c r="E1659" s="41">
        <f>E1660+E1662</f>
        <v>0</v>
      </c>
      <c r="F1659" s="283">
        <f t="shared" si="604"/>
        <v>100</v>
      </c>
      <c r="G1659" s="25"/>
      <c r="H1659" s="264"/>
    </row>
    <row r="1660" spans="1:8" s="26" customFormat="1" x14ac:dyDescent="0.2">
      <c r="A1660" s="42">
        <v>511000</v>
      </c>
      <c r="B1660" s="47" t="s">
        <v>246</v>
      </c>
      <c r="C1660" s="41">
        <f t="shared" ref="C1660" si="607">SUM(C1661:C1661)</f>
        <v>25000</v>
      </c>
      <c r="D1660" s="41">
        <f t="shared" ref="D1660" si="608">SUM(D1661:D1661)</f>
        <v>25000</v>
      </c>
      <c r="E1660" s="41">
        <f t="shared" ref="E1660" si="609">SUM(E1661:E1661)</f>
        <v>0</v>
      </c>
      <c r="F1660" s="283">
        <f t="shared" si="604"/>
        <v>100</v>
      </c>
      <c r="G1660" s="25"/>
      <c r="H1660" s="264"/>
    </row>
    <row r="1661" spans="1:8" s="26" customFormat="1" x14ac:dyDescent="0.2">
      <c r="A1661" s="52">
        <v>511300</v>
      </c>
      <c r="B1661" s="45" t="s">
        <v>249</v>
      </c>
      <c r="C1661" s="54">
        <v>25000</v>
      </c>
      <c r="D1661" s="46">
        <v>25000</v>
      </c>
      <c r="E1661" s="54">
        <v>0</v>
      </c>
      <c r="F1661" s="280">
        <f t="shared" si="604"/>
        <v>100</v>
      </c>
      <c r="G1661" s="25"/>
      <c r="H1661" s="264"/>
    </row>
    <row r="1662" spans="1:8" s="51" customFormat="1" x14ac:dyDescent="0.2">
      <c r="A1662" s="42">
        <v>516000</v>
      </c>
      <c r="B1662" s="47" t="s">
        <v>257</v>
      </c>
      <c r="C1662" s="41">
        <f t="shared" ref="C1662" si="610">C1663</f>
        <v>3000</v>
      </c>
      <c r="D1662" s="41">
        <f t="shared" ref="D1662" si="611">D1663</f>
        <v>3000</v>
      </c>
      <c r="E1662" s="41">
        <f t="shared" ref="E1662" si="612">E1663</f>
        <v>0</v>
      </c>
      <c r="F1662" s="283">
        <f t="shared" si="604"/>
        <v>100</v>
      </c>
      <c r="G1662" s="266"/>
      <c r="H1662" s="264"/>
    </row>
    <row r="1663" spans="1:8" s="26" customFormat="1" x14ac:dyDescent="0.2">
      <c r="A1663" s="52">
        <v>516100</v>
      </c>
      <c r="B1663" s="45" t="s">
        <v>257</v>
      </c>
      <c r="C1663" s="54">
        <v>3000</v>
      </c>
      <c r="D1663" s="46">
        <v>3000</v>
      </c>
      <c r="E1663" s="54">
        <v>0</v>
      </c>
      <c r="F1663" s="280">
        <f t="shared" si="604"/>
        <v>100</v>
      </c>
      <c r="G1663" s="25"/>
      <c r="H1663" s="264"/>
    </row>
    <row r="1664" spans="1:8" s="51" customFormat="1" x14ac:dyDescent="0.2">
      <c r="A1664" s="42">
        <v>630000</v>
      </c>
      <c r="B1664" s="47" t="s">
        <v>277</v>
      </c>
      <c r="C1664" s="41">
        <f>0+C1665</f>
        <v>5000</v>
      </c>
      <c r="D1664" s="41">
        <f>0+D1665</f>
        <v>10000</v>
      </c>
      <c r="E1664" s="41">
        <f>0+E1665</f>
        <v>0</v>
      </c>
      <c r="F1664" s="283">
        <f t="shared" si="604"/>
        <v>200</v>
      </c>
      <c r="G1664" s="266"/>
      <c r="H1664" s="264"/>
    </row>
    <row r="1665" spans="1:8" s="51" customFormat="1" x14ac:dyDescent="0.2">
      <c r="A1665" s="42">
        <v>638000</v>
      </c>
      <c r="B1665" s="47" t="s">
        <v>284</v>
      </c>
      <c r="C1665" s="41">
        <f t="shared" ref="C1665" si="613">C1666</f>
        <v>5000</v>
      </c>
      <c r="D1665" s="41">
        <f t="shared" ref="D1665" si="614">D1666</f>
        <v>10000</v>
      </c>
      <c r="E1665" s="41">
        <f t="shared" ref="E1665" si="615">E1666</f>
        <v>0</v>
      </c>
      <c r="F1665" s="283">
        <f t="shared" si="604"/>
        <v>200</v>
      </c>
      <c r="G1665" s="266"/>
      <c r="H1665" s="264"/>
    </row>
    <row r="1666" spans="1:8" s="26" customFormat="1" x14ac:dyDescent="0.2">
      <c r="A1666" s="52">
        <v>638100</v>
      </c>
      <c r="B1666" s="45" t="s">
        <v>285</v>
      </c>
      <c r="C1666" s="54">
        <v>5000</v>
      </c>
      <c r="D1666" s="46">
        <v>10000</v>
      </c>
      <c r="E1666" s="54">
        <v>0</v>
      </c>
      <c r="F1666" s="280">
        <f t="shared" si="604"/>
        <v>200</v>
      </c>
      <c r="G1666" s="25"/>
      <c r="H1666" s="264"/>
    </row>
    <row r="1667" spans="1:8" s="26" customFormat="1" ht="40.5" x14ac:dyDescent="0.2">
      <c r="A1667" s="85"/>
      <c r="B1667" s="47" t="s">
        <v>385</v>
      </c>
      <c r="C1667" s="41">
        <f>C1642+C1659+C1664</f>
        <v>2228000</v>
      </c>
      <c r="D1667" s="41">
        <f>D1642+D1659+D1664</f>
        <v>2450700</v>
      </c>
      <c r="E1667" s="41">
        <f>E1642+E1659+E1664</f>
        <v>0</v>
      </c>
      <c r="F1667" s="259">
        <f t="shared" si="604"/>
        <v>109.99551166965888</v>
      </c>
      <c r="G1667" s="25"/>
      <c r="H1667" s="264"/>
    </row>
    <row r="1668" spans="1:8" s="26" customFormat="1" x14ac:dyDescent="0.2">
      <c r="A1668" s="82"/>
      <c r="B1668" s="76" t="s">
        <v>294</v>
      </c>
      <c r="C1668" s="80">
        <f>C1635+C1667</f>
        <v>3766200</v>
      </c>
      <c r="D1668" s="80">
        <f>D1635+D1667</f>
        <v>3921200</v>
      </c>
      <c r="E1668" s="80">
        <f>E1635+E1667</f>
        <v>0</v>
      </c>
      <c r="F1668" s="30">
        <f t="shared" si="604"/>
        <v>104.11555413945091</v>
      </c>
      <c r="G1668" s="25"/>
      <c r="H1668" s="264"/>
    </row>
    <row r="1669" spans="1:8" s="26" customFormat="1" x14ac:dyDescent="0.2">
      <c r="A1669" s="62"/>
      <c r="B1669" s="40"/>
      <c r="C1669" s="63"/>
      <c r="D1669" s="63"/>
      <c r="E1669" s="63"/>
      <c r="F1669" s="145"/>
      <c r="G1669" s="25"/>
      <c r="H1669" s="264"/>
    </row>
    <row r="1670" spans="1:8" s="26" customFormat="1" x14ac:dyDescent="0.2">
      <c r="A1670" s="39"/>
      <c r="B1670" s="40"/>
      <c r="C1670" s="46"/>
      <c r="D1670" s="46"/>
      <c r="E1670" s="46"/>
      <c r="F1670" s="282"/>
      <c r="G1670" s="25"/>
      <c r="H1670" s="264"/>
    </row>
    <row r="1671" spans="1:8" s="26" customFormat="1" x14ac:dyDescent="0.2">
      <c r="A1671" s="44" t="s">
        <v>386</v>
      </c>
      <c r="B1671" s="47"/>
      <c r="C1671" s="46"/>
      <c r="D1671" s="46"/>
      <c r="E1671" s="46"/>
      <c r="F1671" s="282"/>
      <c r="G1671" s="25"/>
      <c r="H1671" s="264"/>
    </row>
    <row r="1672" spans="1:8" s="26" customFormat="1" x14ac:dyDescent="0.2">
      <c r="A1672" s="44" t="s">
        <v>377</v>
      </c>
      <c r="B1672" s="47"/>
      <c r="C1672" s="46"/>
      <c r="D1672" s="46"/>
      <c r="E1672" s="46"/>
      <c r="F1672" s="282"/>
      <c r="G1672" s="25"/>
      <c r="H1672" s="264"/>
    </row>
    <row r="1673" spans="1:8" s="26" customFormat="1" x14ac:dyDescent="0.2">
      <c r="A1673" s="44" t="s">
        <v>387</v>
      </c>
      <c r="B1673" s="47"/>
      <c r="C1673" s="46"/>
      <c r="D1673" s="46"/>
      <c r="E1673" s="46"/>
      <c r="F1673" s="282"/>
      <c r="G1673" s="25"/>
      <c r="H1673" s="264"/>
    </row>
    <row r="1674" spans="1:8" s="26" customFormat="1" x14ac:dyDescent="0.2">
      <c r="A1674" s="44" t="s">
        <v>293</v>
      </c>
      <c r="B1674" s="47"/>
      <c r="C1674" s="46"/>
      <c r="D1674" s="46"/>
      <c r="E1674" s="46"/>
      <c r="F1674" s="282"/>
      <c r="G1674" s="25"/>
      <c r="H1674" s="264"/>
    </row>
    <row r="1675" spans="1:8" s="26" customFormat="1" x14ac:dyDescent="0.2">
      <c r="A1675" s="44"/>
      <c r="B1675" s="72"/>
      <c r="C1675" s="63"/>
      <c r="D1675" s="63"/>
      <c r="E1675" s="63"/>
      <c r="F1675" s="145"/>
      <c r="G1675" s="25"/>
      <c r="H1675" s="264"/>
    </row>
    <row r="1676" spans="1:8" s="26" customFormat="1" x14ac:dyDescent="0.2">
      <c r="A1676" s="42">
        <v>410000</v>
      </c>
      <c r="B1676" s="43" t="s">
        <v>42</v>
      </c>
      <c r="C1676" s="41">
        <f>C1677+C1682+C1694</f>
        <v>5782900</v>
      </c>
      <c r="D1676" s="41">
        <f>D1677+D1682+D1694</f>
        <v>6022200</v>
      </c>
      <c r="E1676" s="41">
        <f>E1677+E1682+E1694</f>
        <v>0</v>
      </c>
      <c r="F1676" s="283">
        <f t="shared" ref="F1676:F1704" si="616">D1676/C1676*100</f>
        <v>104.13806221791835</v>
      </c>
      <c r="G1676" s="25"/>
      <c r="H1676" s="264"/>
    </row>
    <row r="1677" spans="1:8" s="26" customFormat="1" x14ac:dyDescent="0.2">
      <c r="A1677" s="42">
        <v>411000</v>
      </c>
      <c r="B1677" s="43" t="s">
        <v>43</v>
      </c>
      <c r="C1677" s="41">
        <f t="shared" ref="C1677" si="617">SUM(C1678:C1681)</f>
        <v>5309700</v>
      </c>
      <c r="D1677" s="41">
        <f t="shared" ref="D1677" si="618">SUM(D1678:D1681)</f>
        <v>5540000</v>
      </c>
      <c r="E1677" s="41">
        <f>SUM(E1678:E1681)</f>
        <v>0</v>
      </c>
      <c r="F1677" s="283">
        <f t="shared" si="616"/>
        <v>104.33734485940825</v>
      </c>
      <c r="G1677" s="25"/>
      <c r="H1677" s="264"/>
    </row>
    <row r="1678" spans="1:8" s="26" customFormat="1" x14ac:dyDescent="0.2">
      <c r="A1678" s="52">
        <v>411100</v>
      </c>
      <c r="B1678" s="45" t="s">
        <v>44</v>
      </c>
      <c r="C1678" s="54">
        <v>4930000</v>
      </c>
      <c r="D1678" s="46">
        <v>5145000</v>
      </c>
      <c r="E1678" s="54">
        <v>0</v>
      </c>
      <c r="F1678" s="280">
        <f t="shared" si="616"/>
        <v>104.36105476673427</v>
      </c>
      <c r="G1678" s="25"/>
      <c r="H1678" s="264"/>
    </row>
    <row r="1679" spans="1:8" s="26" customFormat="1" ht="40.5" x14ac:dyDescent="0.2">
      <c r="A1679" s="52">
        <v>411200</v>
      </c>
      <c r="B1679" s="45" t="s">
        <v>45</v>
      </c>
      <c r="C1679" s="54">
        <v>147600</v>
      </c>
      <c r="D1679" s="46">
        <v>150000</v>
      </c>
      <c r="E1679" s="54">
        <v>0</v>
      </c>
      <c r="F1679" s="280">
        <f t="shared" si="616"/>
        <v>101.62601626016261</v>
      </c>
      <c r="G1679" s="25"/>
      <c r="H1679" s="264"/>
    </row>
    <row r="1680" spans="1:8" s="26" customFormat="1" ht="40.5" x14ac:dyDescent="0.2">
      <c r="A1680" s="52">
        <v>411300</v>
      </c>
      <c r="B1680" s="45" t="s">
        <v>46</v>
      </c>
      <c r="C1680" s="54">
        <v>160100</v>
      </c>
      <c r="D1680" s="46">
        <v>170000</v>
      </c>
      <c r="E1680" s="54">
        <v>0</v>
      </c>
      <c r="F1680" s="280">
        <f t="shared" si="616"/>
        <v>106.18363522798251</v>
      </c>
      <c r="G1680" s="25"/>
      <c r="H1680" s="264"/>
    </row>
    <row r="1681" spans="1:8" s="26" customFormat="1" x14ac:dyDescent="0.2">
      <c r="A1681" s="52">
        <v>411400</v>
      </c>
      <c r="B1681" s="45" t="s">
        <v>47</v>
      </c>
      <c r="C1681" s="54">
        <v>72000.000000000015</v>
      </c>
      <c r="D1681" s="46">
        <v>75000</v>
      </c>
      <c r="E1681" s="54">
        <v>0</v>
      </c>
      <c r="F1681" s="280">
        <f t="shared" si="616"/>
        <v>104.16666666666666</v>
      </c>
      <c r="G1681" s="25"/>
      <c r="H1681" s="264"/>
    </row>
    <row r="1682" spans="1:8" s="26" customFormat="1" x14ac:dyDescent="0.2">
      <c r="A1682" s="42">
        <v>412000</v>
      </c>
      <c r="B1682" s="47" t="s">
        <v>48</v>
      </c>
      <c r="C1682" s="41">
        <f>SUM(C1683:C1693)</f>
        <v>469200</v>
      </c>
      <c r="D1682" s="41">
        <f>SUM(D1683:D1693)</f>
        <v>478200</v>
      </c>
      <c r="E1682" s="41">
        <f>SUM(E1683:E1693)</f>
        <v>0</v>
      </c>
      <c r="F1682" s="283">
        <f t="shared" si="616"/>
        <v>101.91815856777492</v>
      </c>
      <c r="G1682" s="25"/>
      <c r="H1682" s="264"/>
    </row>
    <row r="1683" spans="1:8" s="26" customFormat="1" x14ac:dyDescent="0.2">
      <c r="A1683" s="52">
        <v>412100</v>
      </c>
      <c r="B1683" s="45" t="s">
        <v>49</v>
      </c>
      <c r="C1683" s="54">
        <v>45000.000000000007</v>
      </c>
      <c r="D1683" s="46">
        <v>50000</v>
      </c>
      <c r="E1683" s="54">
        <v>0</v>
      </c>
      <c r="F1683" s="280">
        <f t="shared" si="616"/>
        <v>111.1111111111111</v>
      </c>
      <c r="G1683" s="25"/>
      <c r="H1683" s="264"/>
    </row>
    <row r="1684" spans="1:8" s="26" customFormat="1" ht="40.5" x14ac:dyDescent="0.2">
      <c r="A1684" s="52">
        <v>412200</v>
      </c>
      <c r="B1684" s="45" t="s">
        <v>50</v>
      </c>
      <c r="C1684" s="54">
        <v>180000</v>
      </c>
      <c r="D1684" s="46">
        <v>182000</v>
      </c>
      <c r="E1684" s="54">
        <v>0</v>
      </c>
      <c r="F1684" s="280">
        <f t="shared" si="616"/>
        <v>101.11111111111111</v>
      </c>
      <c r="G1684" s="25"/>
      <c r="H1684" s="264"/>
    </row>
    <row r="1685" spans="1:8" s="26" customFormat="1" x14ac:dyDescent="0.2">
      <c r="A1685" s="52">
        <v>412300</v>
      </c>
      <c r="B1685" s="45" t="s">
        <v>51</v>
      </c>
      <c r="C1685" s="54">
        <v>65000</v>
      </c>
      <c r="D1685" s="46">
        <v>65000</v>
      </c>
      <c r="E1685" s="54">
        <v>0</v>
      </c>
      <c r="F1685" s="280">
        <f t="shared" si="616"/>
        <v>100</v>
      </c>
      <c r="G1685" s="25"/>
      <c r="H1685" s="264"/>
    </row>
    <row r="1686" spans="1:8" s="26" customFormat="1" x14ac:dyDescent="0.2">
      <c r="A1686" s="52">
        <v>412500</v>
      </c>
      <c r="B1686" s="45" t="s">
        <v>55</v>
      </c>
      <c r="C1686" s="54">
        <v>37000</v>
      </c>
      <c r="D1686" s="46">
        <v>37000</v>
      </c>
      <c r="E1686" s="54">
        <v>0</v>
      </c>
      <c r="F1686" s="280">
        <f t="shared" si="616"/>
        <v>100</v>
      </c>
      <c r="G1686" s="25"/>
      <c r="H1686" s="264"/>
    </row>
    <row r="1687" spans="1:8" s="26" customFormat="1" x14ac:dyDescent="0.2">
      <c r="A1687" s="52">
        <v>412600</v>
      </c>
      <c r="B1687" s="45" t="s">
        <v>56</v>
      </c>
      <c r="C1687" s="54">
        <v>65000</v>
      </c>
      <c r="D1687" s="46">
        <v>65000</v>
      </c>
      <c r="E1687" s="54">
        <v>0</v>
      </c>
      <c r="F1687" s="280">
        <f t="shared" si="616"/>
        <v>100</v>
      </c>
      <c r="G1687" s="25"/>
      <c r="H1687" s="264"/>
    </row>
    <row r="1688" spans="1:8" s="26" customFormat="1" x14ac:dyDescent="0.2">
      <c r="A1688" s="52">
        <v>412700</v>
      </c>
      <c r="B1688" s="45" t="s">
        <v>58</v>
      </c>
      <c r="C1688" s="54">
        <v>30000.000000000022</v>
      </c>
      <c r="D1688" s="46">
        <v>40000</v>
      </c>
      <c r="E1688" s="54">
        <v>0</v>
      </c>
      <c r="F1688" s="280">
        <f t="shared" si="616"/>
        <v>133.33333333333323</v>
      </c>
      <c r="G1688" s="25"/>
      <c r="H1688" s="264"/>
    </row>
    <row r="1689" spans="1:8" s="26" customFormat="1" x14ac:dyDescent="0.2">
      <c r="A1689" s="52">
        <v>412900</v>
      </c>
      <c r="B1689" s="49" t="s">
        <v>73</v>
      </c>
      <c r="C1689" s="54">
        <v>13000</v>
      </c>
      <c r="D1689" s="46">
        <v>15000</v>
      </c>
      <c r="E1689" s="54">
        <v>0</v>
      </c>
      <c r="F1689" s="280">
        <f t="shared" si="616"/>
        <v>115.38461538461537</v>
      </c>
      <c r="G1689" s="25"/>
      <c r="H1689" s="264"/>
    </row>
    <row r="1690" spans="1:8" s="26" customFormat="1" x14ac:dyDescent="0.2">
      <c r="A1690" s="52">
        <v>412900</v>
      </c>
      <c r="B1690" s="49" t="s">
        <v>74</v>
      </c>
      <c r="C1690" s="54">
        <v>1200</v>
      </c>
      <c r="D1690" s="46">
        <v>1200</v>
      </c>
      <c r="E1690" s="54">
        <v>0</v>
      </c>
      <c r="F1690" s="280">
        <f t="shared" si="616"/>
        <v>100</v>
      </c>
      <c r="G1690" s="25"/>
      <c r="H1690" s="264"/>
    </row>
    <row r="1691" spans="1:8" s="26" customFormat="1" x14ac:dyDescent="0.2">
      <c r="A1691" s="52">
        <v>412900</v>
      </c>
      <c r="B1691" s="49" t="s">
        <v>75</v>
      </c>
      <c r="C1691" s="54">
        <v>8000</v>
      </c>
      <c r="D1691" s="46">
        <v>11000</v>
      </c>
      <c r="E1691" s="54">
        <v>0</v>
      </c>
      <c r="F1691" s="280">
        <f t="shared" si="616"/>
        <v>137.5</v>
      </c>
      <c r="G1691" s="25"/>
      <c r="H1691" s="264"/>
    </row>
    <row r="1692" spans="1:8" s="26" customFormat="1" x14ac:dyDescent="0.2">
      <c r="A1692" s="52">
        <v>412900</v>
      </c>
      <c r="B1692" s="49" t="s">
        <v>76</v>
      </c>
      <c r="C1692" s="54">
        <v>11000</v>
      </c>
      <c r="D1692" s="46">
        <v>12000</v>
      </c>
      <c r="E1692" s="54">
        <v>0</v>
      </c>
      <c r="F1692" s="280">
        <f t="shared" si="616"/>
        <v>109.09090909090908</v>
      </c>
      <c r="G1692" s="25"/>
      <c r="H1692" s="264"/>
    </row>
    <row r="1693" spans="1:8" s="26" customFormat="1" x14ac:dyDescent="0.2">
      <c r="A1693" s="52">
        <v>412900</v>
      </c>
      <c r="B1693" s="49" t="s">
        <v>78</v>
      </c>
      <c r="C1693" s="54">
        <v>14000</v>
      </c>
      <c r="D1693" s="46">
        <v>0</v>
      </c>
      <c r="E1693" s="54">
        <v>0</v>
      </c>
      <c r="F1693" s="280">
        <f t="shared" si="616"/>
        <v>0</v>
      </c>
      <c r="G1693" s="25"/>
      <c r="H1693" s="264"/>
    </row>
    <row r="1694" spans="1:8" s="51" customFormat="1" ht="40.5" x14ac:dyDescent="0.2">
      <c r="A1694" s="42">
        <v>418000</v>
      </c>
      <c r="B1694" s="47" t="s">
        <v>198</v>
      </c>
      <c r="C1694" s="41">
        <f t="shared" ref="C1694" si="619">C1695</f>
        <v>4000</v>
      </c>
      <c r="D1694" s="41">
        <f t="shared" ref="D1694" si="620">D1695</f>
        <v>4000</v>
      </c>
      <c r="E1694" s="41">
        <f t="shared" ref="E1694" si="621">E1695</f>
        <v>0</v>
      </c>
      <c r="F1694" s="283">
        <f t="shared" si="616"/>
        <v>100</v>
      </c>
      <c r="G1694" s="266"/>
      <c r="H1694" s="264"/>
    </row>
    <row r="1695" spans="1:8" s="26" customFormat="1" x14ac:dyDescent="0.2">
      <c r="A1695" s="52">
        <v>418400</v>
      </c>
      <c r="B1695" s="45" t="s">
        <v>200</v>
      </c>
      <c r="C1695" s="54">
        <v>4000</v>
      </c>
      <c r="D1695" s="46">
        <v>4000</v>
      </c>
      <c r="E1695" s="54">
        <v>0</v>
      </c>
      <c r="F1695" s="280">
        <f t="shared" si="616"/>
        <v>100</v>
      </c>
      <c r="G1695" s="25"/>
      <c r="H1695" s="264"/>
    </row>
    <row r="1696" spans="1:8" s="26" customFormat="1" x14ac:dyDescent="0.2">
      <c r="A1696" s="42">
        <v>510000</v>
      </c>
      <c r="B1696" s="47" t="s">
        <v>245</v>
      </c>
      <c r="C1696" s="41">
        <f>C1697+C1699</f>
        <v>16500</v>
      </c>
      <c r="D1696" s="41">
        <f>D1697+D1699</f>
        <v>17000</v>
      </c>
      <c r="E1696" s="41">
        <f>E1697+E1699</f>
        <v>0</v>
      </c>
      <c r="F1696" s="283">
        <f t="shared" si="616"/>
        <v>103.03030303030303</v>
      </c>
      <c r="G1696" s="25"/>
      <c r="H1696" s="264"/>
    </row>
    <row r="1697" spans="1:8" s="26" customFormat="1" x14ac:dyDescent="0.2">
      <c r="A1697" s="42">
        <v>511000</v>
      </c>
      <c r="B1697" s="47" t="s">
        <v>246</v>
      </c>
      <c r="C1697" s="41">
        <f>SUM(C1698:C1698)</f>
        <v>10000</v>
      </c>
      <c r="D1697" s="41">
        <f>SUM(D1698:D1698)</f>
        <v>10000</v>
      </c>
      <c r="E1697" s="41">
        <f>SUM(E1698:E1698)</f>
        <v>0</v>
      </c>
      <c r="F1697" s="283">
        <f t="shared" si="616"/>
        <v>100</v>
      </c>
      <c r="G1697" s="25"/>
      <c r="H1697" s="264"/>
    </row>
    <row r="1698" spans="1:8" s="26" customFormat="1" x14ac:dyDescent="0.2">
      <c r="A1698" s="52">
        <v>511300</v>
      </c>
      <c r="B1698" s="45" t="s">
        <v>249</v>
      </c>
      <c r="C1698" s="54">
        <v>10000</v>
      </c>
      <c r="D1698" s="46">
        <v>10000</v>
      </c>
      <c r="E1698" s="54">
        <v>0</v>
      </c>
      <c r="F1698" s="280">
        <f t="shared" si="616"/>
        <v>100</v>
      </c>
      <c r="G1698" s="25"/>
      <c r="H1698" s="264"/>
    </row>
    <row r="1699" spans="1:8" s="26" customFormat="1" x14ac:dyDescent="0.2">
      <c r="A1699" s="42">
        <v>516000</v>
      </c>
      <c r="B1699" s="47" t="s">
        <v>257</v>
      </c>
      <c r="C1699" s="90">
        <f t="shared" ref="C1699" si="622">C1700</f>
        <v>6500</v>
      </c>
      <c r="D1699" s="90">
        <f t="shared" ref="D1699" si="623">D1700</f>
        <v>7000</v>
      </c>
      <c r="E1699" s="90">
        <f t="shared" ref="E1699" si="624">E1700</f>
        <v>0</v>
      </c>
      <c r="F1699" s="283">
        <f t="shared" si="616"/>
        <v>107.69230769230769</v>
      </c>
      <c r="G1699" s="25"/>
      <c r="H1699" s="264"/>
    </row>
    <row r="1700" spans="1:8" s="26" customFormat="1" x14ac:dyDescent="0.2">
      <c r="A1700" s="52">
        <v>516100</v>
      </c>
      <c r="B1700" s="45" t="s">
        <v>257</v>
      </c>
      <c r="C1700" s="54">
        <v>6500</v>
      </c>
      <c r="D1700" s="46">
        <v>7000</v>
      </c>
      <c r="E1700" s="54">
        <v>0</v>
      </c>
      <c r="F1700" s="280">
        <f t="shared" si="616"/>
        <v>107.69230769230769</v>
      </c>
      <c r="G1700" s="25"/>
      <c r="H1700" s="264"/>
    </row>
    <row r="1701" spans="1:8" s="51" customFormat="1" x14ac:dyDescent="0.2">
      <c r="A1701" s="42">
        <v>630000</v>
      </c>
      <c r="B1701" s="47" t="s">
        <v>277</v>
      </c>
      <c r="C1701" s="41">
        <f>0+C1702</f>
        <v>230000</v>
      </c>
      <c r="D1701" s="41">
        <f>0+D1702</f>
        <v>205000</v>
      </c>
      <c r="E1701" s="41">
        <f>0+E1702</f>
        <v>0</v>
      </c>
      <c r="F1701" s="283">
        <f t="shared" si="616"/>
        <v>89.130434782608688</v>
      </c>
      <c r="G1701" s="266"/>
      <c r="H1701" s="264"/>
    </row>
    <row r="1702" spans="1:8" s="51" customFormat="1" x14ac:dyDescent="0.2">
      <c r="A1702" s="42">
        <v>638000</v>
      </c>
      <c r="B1702" s="47" t="s">
        <v>284</v>
      </c>
      <c r="C1702" s="41">
        <f t="shared" ref="C1702" si="625">C1703</f>
        <v>230000</v>
      </c>
      <c r="D1702" s="41">
        <f t="shared" ref="D1702" si="626">D1703</f>
        <v>205000</v>
      </c>
      <c r="E1702" s="41">
        <f t="shared" ref="E1702" si="627">E1703</f>
        <v>0</v>
      </c>
      <c r="F1702" s="283">
        <f t="shared" si="616"/>
        <v>89.130434782608688</v>
      </c>
      <c r="G1702" s="266"/>
      <c r="H1702" s="264"/>
    </row>
    <row r="1703" spans="1:8" s="26" customFormat="1" x14ac:dyDescent="0.2">
      <c r="A1703" s="52">
        <v>638100</v>
      </c>
      <c r="B1703" s="45" t="s">
        <v>285</v>
      </c>
      <c r="C1703" s="54">
        <v>230000</v>
      </c>
      <c r="D1703" s="46">
        <v>205000</v>
      </c>
      <c r="E1703" s="54">
        <v>0</v>
      </c>
      <c r="F1703" s="280">
        <f t="shared" si="616"/>
        <v>89.130434782608688</v>
      </c>
      <c r="G1703" s="25"/>
      <c r="H1703" s="264"/>
    </row>
    <row r="1704" spans="1:8" s="26" customFormat="1" x14ac:dyDescent="0.2">
      <c r="A1704" s="82"/>
      <c r="B1704" s="76" t="s">
        <v>294</v>
      </c>
      <c r="C1704" s="80">
        <f>C1676+C1696+C1701+0</f>
        <v>6029400</v>
      </c>
      <c r="D1704" s="80">
        <f>D1676+D1696+D1701+0</f>
        <v>6244200</v>
      </c>
      <c r="E1704" s="80">
        <f>E1676+E1696+E1701+0</f>
        <v>0</v>
      </c>
      <c r="F1704" s="30">
        <f t="shared" si="616"/>
        <v>103.56254353667032</v>
      </c>
      <c r="G1704" s="25"/>
      <c r="H1704" s="264"/>
    </row>
    <row r="1705" spans="1:8" s="26" customFormat="1" x14ac:dyDescent="0.2">
      <c r="A1705" s="36"/>
      <c r="B1705" s="47"/>
      <c r="C1705" s="46"/>
      <c r="D1705" s="46"/>
      <c r="E1705" s="46"/>
      <c r="F1705" s="282"/>
      <c r="G1705" s="25"/>
      <c r="H1705" s="264"/>
    </row>
    <row r="1706" spans="1:8" s="26" customFormat="1" x14ac:dyDescent="0.2">
      <c r="A1706" s="39"/>
      <c r="B1706" s="40"/>
      <c r="C1706" s="46"/>
      <c r="D1706" s="46"/>
      <c r="E1706" s="46"/>
      <c r="F1706" s="282"/>
      <c r="G1706" s="25"/>
      <c r="H1706" s="264"/>
    </row>
    <row r="1707" spans="1:8" s="26" customFormat="1" x14ac:dyDescent="0.2">
      <c r="A1707" s="44" t="s">
        <v>388</v>
      </c>
      <c r="B1707" s="47"/>
      <c r="C1707" s="46"/>
      <c r="D1707" s="46"/>
      <c r="E1707" s="46"/>
      <c r="F1707" s="282"/>
      <c r="G1707" s="25"/>
      <c r="H1707" s="264"/>
    </row>
    <row r="1708" spans="1:8" s="26" customFormat="1" x14ac:dyDescent="0.2">
      <c r="A1708" s="44" t="s">
        <v>377</v>
      </c>
      <c r="B1708" s="47"/>
      <c r="C1708" s="46"/>
      <c r="D1708" s="46"/>
      <c r="E1708" s="46"/>
      <c r="F1708" s="282"/>
      <c r="G1708" s="25"/>
      <c r="H1708" s="264"/>
    </row>
    <row r="1709" spans="1:8" s="26" customFormat="1" x14ac:dyDescent="0.2">
      <c r="A1709" s="44" t="s">
        <v>367</v>
      </c>
      <c r="B1709" s="47"/>
      <c r="C1709" s="46"/>
      <c r="D1709" s="46"/>
      <c r="E1709" s="46"/>
      <c r="F1709" s="282"/>
      <c r="G1709" s="25"/>
      <c r="H1709" s="264"/>
    </row>
    <row r="1710" spans="1:8" s="26" customFormat="1" x14ac:dyDescent="0.2">
      <c r="A1710" s="44" t="s">
        <v>293</v>
      </c>
      <c r="B1710" s="47"/>
      <c r="C1710" s="46"/>
      <c r="D1710" s="46"/>
      <c r="E1710" s="46"/>
      <c r="F1710" s="282"/>
      <c r="G1710" s="25"/>
      <c r="H1710" s="264"/>
    </row>
    <row r="1711" spans="1:8" s="26" customFormat="1" x14ac:dyDescent="0.2">
      <c r="A1711" s="44"/>
      <c r="B1711" s="72"/>
      <c r="C1711" s="63"/>
      <c r="D1711" s="63"/>
      <c r="E1711" s="63"/>
      <c r="F1711" s="145"/>
      <c r="G1711" s="25"/>
      <c r="H1711" s="264"/>
    </row>
    <row r="1712" spans="1:8" s="26" customFormat="1" x14ac:dyDescent="0.2">
      <c r="A1712" s="42">
        <v>410000</v>
      </c>
      <c r="B1712" s="43" t="s">
        <v>42</v>
      </c>
      <c r="C1712" s="41">
        <f t="shared" ref="C1712" si="628">C1713+C1718</f>
        <v>618000.00000000023</v>
      </c>
      <c r="D1712" s="41">
        <f t="shared" ref="D1712" si="629">D1713+D1718</f>
        <v>629300</v>
      </c>
      <c r="E1712" s="41">
        <f t="shared" ref="E1712" si="630">E1713+E1718</f>
        <v>0</v>
      </c>
      <c r="F1712" s="283">
        <f t="shared" ref="F1712:F1738" si="631">D1712/C1712*100</f>
        <v>101.82847896440126</v>
      </c>
      <c r="G1712" s="25"/>
      <c r="H1712" s="264"/>
    </row>
    <row r="1713" spans="1:8" s="26" customFormat="1" x14ac:dyDescent="0.2">
      <c r="A1713" s="42">
        <v>411000</v>
      </c>
      <c r="B1713" s="43" t="s">
        <v>43</v>
      </c>
      <c r="C1713" s="41">
        <f t="shared" ref="C1713" si="632">SUM(C1714:C1717)</f>
        <v>479400.00000000029</v>
      </c>
      <c r="D1713" s="41">
        <f t="shared" ref="D1713" si="633">SUM(D1714:D1717)</f>
        <v>496700</v>
      </c>
      <c r="E1713" s="41">
        <f t="shared" ref="E1713" si="634">SUM(E1714:E1717)</f>
        <v>0</v>
      </c>
      <c r="F1713" s="283">
        <f t="shared" si="631"/>
        <v>103.60867751355856</v>
      </c>
      <c r="G1713" s="25"/>
      <c r="H1713" s="264"/>
    </row>
    <row r="1714" spans="1:8" s="26" customFormat="1" x14ac:dyDescent="0.2">
      <c r="A1714" s="52">
        <v>411100</v>
      </c>
      <c r="B1714" s="45" t="s">
        <v>44</v>
      </c>
      <c r="C1714" s="54">
        <v>440000.00000000029</v>
      </c>
      <c r="D1714" s="46">
        <v>460000</v>
      </c>
      <c r="E1714" s="54">
        <v>0</v>
      </c>
      <c r="F1714" s="280">
        <f t="shared" si="631"/>
        <v>104.54545454545448</v>
      </c>
      <c r="G1714" s="25"/>
      <c r="H1714" s="264"/>
    </row>
    <row r="1715" spans="1:8" s="26" customFormat="1" ht="40.5" x14ac:dyDescent="0.2">
      <c r="A1715" s="52">
        <v>411200</v>
      </c>
      <c r="B1715" s="45" t="s">
        <v>45</v>
      </c>
      <c r="C1715" s="54">
        <v>15500</v>
      </c>
      <c r="D1715" s="46">
        <v>18000</v>
      </c>
      <c r="E1715" s="54">
        <v>0</v>
      </c>
      <c r="F1715" s="280">
        <f t="shared" si="631"/>
        <v>116.12903225806453</v>
      </c>
      <c r="G1715" s="25"/>
      <c r="H1715" s="264"/>
    </row>
    <row r="1716" spans="1:8" s="26" customFormat="1" ht="40.5" x14ac:dyDescent="0.2">
      <c r="A1716" s="52">
        <v>411300</v>
      </c>
      <c r="B1716" s="45" t="s">
        <v>46</v>
      </c>
      <c r="C1716" s="54">
        <v>14200</v>
      </c>
      <c r="D1716" s="46">
        <v>8700</v>
      </c>
      <c r="E1716" s="54">
        <v>0</v>
      </c>
      <c r="F1716" s="280">
        <f t="shared" si="631"/>
        <v>61.267605633802816</v>
      </c>
      <c r="G1716" s="25"/>
      <c r="H1716" s="264"/>
    </row>
    <row r="1717" spans="1:8" s="26" customFormat="1" x14ac:dyDescent="0.2">
      <c r="A1717" s="52">
        <v>411400</v>
      </c>
      <c r="B1717" s="45" t="s">
        <v>47</v>
      </c>
      <c r="C1717" s="54">
        <v>9699.9999999999982</v>
      </c>
      <c r="D1717" s="46">
        <v>10000</v>
      </c>
      <c r="E1717" s="54">
        <v>0</v>
      </c>
      <c r="F1717" s="280">
        <f t="shared" si="631"/>
        <v>103.09278350515466</v>
      </c>
      <c r="G1717" s="25"/>
      <c r="H1717" s="264"/>
    </row>
    <row r="1718" spans="1:8" s="26" customFormat="1" x14ac:dyDescent="0.2">
      <c r="A1718" s="42">
        <v>412000</v>
      </c>
      <c r="B1718" s="47" t="s">
        <v>48</v>
      </c>
      <c r="C1718" s="41">
        <f>SUM(C1719:C1729)</f>
        <v>138600</v>
      </c>
      <c r="D1718" s="41">
        <f>SUM(D1719:D1729)</f>
        <v>132600</v>
      </c>
      <c r="E1718" s="41">
        <f>SUM(E1719:E1729)</f>
        <v>0</v>
      </c>
      <c r="F1718" s="283">
        <f t="shared" si="631"/>
        <v>95.67099567099568</v>
      </c>
      <c r="G1718" s="25"/>
      <c r="H1718" s="264"/>
    </row>
    <row r="1719" spans="1:8" s="26" customFormat="1" x14ac:dyDescent="0.2">
      <c r="A1719" s="52">
        <v>412100</v>
      </c>
      <c r="B1719" s="45" t="s">
        <v>49</v>
      </c>
      <c r="C1719" s="54">
        <v>1000</v>
      </c>
      <c r="D1719" s="46">
        <v>1000</v>
      </c>
      <c r="E1719" s="54">
        <v>0</v>
      </c>
      <c r="F1719" s="280">
        <f t="shared" si="631"/>
        <v>100</v>
      </c>
      <c r="G1719" s="25"/>
      <c r="H1719" s="264"/>
    </row>
    <row r="1720" spans="1:8" s="26" customFormat="1" ht="40.5" x14ac:dyDescent="0.2">
      <c r="A1720" s="52">
        <v>412200</v>
      </c>
      <c r="B1720" s="45" t="s">
        <v>50</v>
      </c>
      <c r="C1720" s="54">
        <v>34000</v>
      </c>
      <c r="D1720" s="46">
        <v>35000</v>
      </c>
      <c r="E1720" s="54">
        <v>0</v>
      </c>
      <c r="F1720" s="280">
        <f t="shared" si="631"/>
        <v>102.94117647058823</v>
      </c>
      <c r="G1720" s="25"/>
      <c r="H1720" s="264"/>
    </row>
    <row r="1721" spans="1:8" s="26" customFormat="1" x14ac:dyDescent="0.2">
      <c r="A1721" s="52">
        <v>412300</v>
      </c>
      <c r="B1721" s="45" t="s">
        <v>51</v>
      </c>
      <c r="C1721" s="54">
        <v>6000</v>
      </c>
      <c r="D1721" s="46">
        <v>6000</v>
      </c>
      <c r="E1721" s="54">
        <v>0</v>
      </c>
      <c r="F1721" s="280">
        <f t="shared" si="631"/>
        <v>100</v>
      </c>
      <c r="G1721" s="25"/>
      <c r="H1721" s="264"/>
    </row>
    <row r="1722" spans="1:8" s="26" customFormat="1" x14ac:dyDescent="0.2">
      <c r="A1722" s="52">
        <v>412500</v>
      </c>
      <c r="B1722" s="45" t="s">
        <v>55</v>
      </c>
      <c r="C1722" s="54">
        <v>6000</v>
      </c>
      <c r="D1722" s="46">
        <v>6000</v>
      </c>
      <c r="E1722" s="54">
        <v>0</v>
      </c>
      <c r="F1722" s="280">
        <f t="shared" si="631"/>
        <v>100</v>
      </c>
      <c r="G1722" s="25"/>
      <c r="H1722" s="264"/>
    </row>
    <row r="1723" spans="1:8" s="26" customFormat="1" x14ac:dyDescent="0.2">
      <c r="A1723" s="52">
        <v>412600</v>
      </c>
      <c r="B1723" s="45" t="s">
        <v>56</v>
      </c>
      <c r="C1723" s="54">
        <v>10500</v>
      </c>
      <c r="D1723" s="46">
        <v>12000</v>
      </c>
      <c r="E1723" s="54">
        <v>0</v>
      </c>
      <c r="F1723" s="280">
        <f t="shared" si="631"/>
        <v>114.28571428571428</v>
      </c>
      <c r="G1723" s="25"/>
      <c r="H1723" s="264"/>
    </row>
    <row r="1724" spans="1:8" s="26" customFormat="1" x14ac:dyDescent="0.2">
      <c r="A1724" s="52">
        <v>412700</v>
      </c>
      <c r="B1724" s="45" t="s">
        <v>58</v>
      </c>
      <c r="C1724" s="54">
        <v>27900</v>
      </c>
      <c r="D1724" s="46">
        <v>16300</v>
      </c>
      <c r="E1724" s="54">
        <v>0</v>
      </c>
      <c r="F1724" s="280">
        <f t="shared" si="631"/>
        <v>58.422939068100355</v>
      </c>
      <c r="G1724" s="25"/>
      <c r="H1724" s="264"/>
    </row>
    <row r="1725" spans="1:8" s="26" customFormat="1" x14ac:dyDescent="0.2">
      <c r="A1725" s="52">
        <v>412900</v>
      </c>
      <c r="B1725" s="49" t="s">
        <v>72</v>
      </c>
      <c r="C1725" s="54">
        <v>500</v>
      </c>
      <c r="D1725" s="46">
        <v>500</v>
      </c>
      <c r="E1725" s="54">
        <v>0</v>
      </c>
      <c r="F1725" s="280">
        <f t="shared" si="631"/>
        <v>100</v>
      </c>
      <c r="G1725" s="25"/>
      <c r="H1725" s="264"/>
    </row>
    <row r="1726" spans="1:8" s="26" customFormat="1" x14ac:dyDescent="0.2">
      <c r="A1726" s="52">
        <v>412900</v>
      </c>
      <c r="B1726" s="49" t="s">
        <v>73</v>
      </c>
      <c r="C1726" s="54">
        <v>49000</v>
      </c>
      <c r="D1726" s="46">
        <v>50000</v>
      </c>
      <c r="E1726" s="54">
        <v>0</v>
      </c>
      <c r="F1726" s="280">
        <f t="shared" si="631"/>
        <v>102.04081632653062</v>
      </c>
      <c r="G1726" s="25"/>
      <c r="H1726" s="264"/>
    </row>
    <row r="1727" spans="1:8" s="26" customFormat="1" x14ac:dyDescent="0.2">
      <c r="A1727" s="52">
        <v>412900</v>
      </c>
      <c r="B1727" s="49" t="s">
        <v>74</v>
      </c>
      <c r="C1727" s="54">
        <v>1000</v>
      </c>
      <c r="D1727" s="46">
        <v>1000</v>
      </c>
      <c r="E1727" s="54">
        <v>0</v>
      </c>
      <c r="F1727" s="280">
        <f t="shared" si="631"/>
        <v>100</v>
      </c>
      <c r="G1727" s="25"/>
      <c r="H1727" s="264"/>
    </row>
    <row r="1728" spans="1:8" s="26" customFormat="1" x14ac:dyDescent="0.2">
      <c r="A1728" s="52">
        <v>412900</v>
      </c>
      <c r="B1728" s="49" t="s">
        <v>75</v>
      </c>
      <c r="C1728" s="54">
        <v>1700</v>
      </c>
      <c r="D1728" s="46">
        <v>3000</v>
      </c>
      <c r="E1728" s="54">
        <v>0</v>
      </c>
      <c r="F1728" s="280">
        <f t="shared" si="631"/>
        <v>176.47058823529412</v>
      </c>
      <c r="G1728" s="25"/>
      <c r="H1728" s="264"/>
    </row>
    <row r="1729" spans="1:8" s="26" customFormat="1" x14ac:dyDescent="0.2">
      <c r="A1729" s="52">
        <v>412900</v>
      </c>
      <c r="B1729" s="49" t="s">
        <v>76</v>
      </c>
      <c r="C1729" s="54">
        <v>1000</v>
      </c>
      <c r="D1729" s="46">
        <v>1800</v>
      </c>
      <c r="E1729" s="54">
        <v>0</v>
      </c>
      <c r="F1729" s="280">
        <f t="shared" si="631"/>
        <v>180</v>
      </c>
      <c r="G1729" s="25"/>
      <c r="H1729" s="264"/>
    </row>
    <row r="1730" spans="1:8" s="51" customFormat="1" x14ac:dyDescent="0.2">
      <c r="A1730" s="42">
        <v>510000</v>
      </c>
      <c r="B1730" s="47" t="s">
        <v>245</v>
      </c>
      <c r="C1730" s="41">
        <f>C1731+C1733</f>
        <v>9000</v>
      </c>
      <c r="D1730" s="41">
        <f>D1731+D1733</f>
        <v>11000</v>
      </c>
      <c r="E1730" s="41">
        <f>E1731+E1733</f>
        <v>0</v>
      </c>
      <c r="F1730" s="283">
        <f t="shared" si="631"/>
        <v>122.22222222222223</v>
      </c>
      <c r="G1730" s="266"/>
      <c r="H1730" s="264"/>
    </row>
    <row r="1731" spans="1:8" s="51" customFormat="1" x14ac:dyDescent="0.2">
      <c r="A1731" s="42">
        <v>511000</v>
      </c>
      <c r="B1731" s="47" t="s">
        <v>246</v>
      </c>
      <c r="C1731" s="41">
        <f>C1732+0</f>
        <v>8000</v>
      </c>
      <c r="D1731" s="41">
        <f>D1732+0</f>
        <v>10000</v>
      </c>
      <c r="E1731" s="41">
        <f>E1732+0</f>
        <v>0</v>
      </c>
      <c r="F1731" s="283">
        <f t="shared" si="631"/>
        <v>125</v>
      </c>
      <c r="G1731" s="266"/>
      <c r="H1731" s="264"/>
    </row>
    <row r="1732" spans="1:8" s="26" customFormat="1" x14ac:dyDescent="0.2">
      <c r="A1732" s="52">
        <v>511300</v>
      </c>
      <c r="B1732" s="45" t="s">
        <v>249</v>
      </c>
      <c r="C1732" s="54">
        <v>8000</v>
      </c>
      <c r="D1732" s="46">
        <v>10000</v>
      </c>
      <c r="E1732" s="54">
        <v>0</v>
      </c>
      <c r="F1732" s="280">
        <f t="shared" si="631"/>
        <v>125</v>
      </c>
      <c r="G1732" s="25"/>
      <c r="H1732" s="264"/>
    </row>
    <row r="1733" spans="1:8" s="51" customFormat="1" x14ac:dyDescent="0.2">
      <c r="A1733" s="42">
        <v>516000</v>
      </c>
      <c r="B1733" s="47" t="s">
        <v>257</v>
      </c>
      <c r="C1733" s="41">
        <f t="shared" ref="C1733" si="635">C1734</f>
        <v>1000</v>
      </c>
      <c r="D1733" s="41">
        <f t="shared" ref="D1733" si="636">D1734</f>
        <v>1000</v>
      </c>
      <c r="E1733" s="41">
        <f>E1734</f>
        <v>0</v>
      </c>
      <c r="F1733" s="283">
        <f t="shared" si="631"/>
        <v>100</v>
      </c>
      <c r="G1733" s="266"/>
      <c r="H1733" s="264"/>
    </row>
    <row r="1734" spans="1:8" s="26" customFormat="1" x14ac:dyDescent="0.2">
      <c r="A1734" s="52">
        <v>516100</v>
      </c>
      <c r="B1734" s="45" t="s">
        <v>257</v>
      </c>
      <c r="C1734" s="54">
        <v>1000</v>
      </c>
      <c r="D1734" s="46">
        <v>1000</v>
      </c>
      <c r="E1734" s="54">
        <v>0</v>
      </c>
      <c r="F1734" s="280">
        <f t="shared" si="631"/>
        <v>100</v>
      </c>
      <c r="G1734" s="25"/>
      <c r="H1734" s="264"/>
    </row>
    <row r="1735" spans="1:8" s="51" customFormat="1" x14ac:dyDescent="0.2">
      <c r="A1735" s="42">
        <v>630000</v>
      </c>
      <c r="B1735" s="47" t="s">
        <v>277</v>
      </c>
      <c r="C1735" s="41">
        <f>0+C1736</f>
        <v>1700</v>
      </c>
      <c r="D1735" s="41">
        <f>0+D1736</f>
        <v>0</v>
      </c>
      <c r="E1735" s="41">
        <f>0+E1736</f>
        <v>0</v>
      </c>
      <c r="F1735" s="283">
        <f t="shared" si="631"/>
        <v>0</v>
      </c>
      <c r="G1735" s="266"/>
      <c r="H1735" s="264"/>
    </row>
    <row r="1736" spans="1:8" s="51" customFormat="1" x14ac:dyDescent="0.2">
      <c r="A1736" s="42">
        <v>638000</v>
      </c>
      <c r="B1736" s="47" t="s">
        <v>284</v>
      </c>
      <c r="C1736" s="41">
        <f t="shared" ref="C1736" si="637">C1737</f>
        <v>1700</v>
      </c>
      <c r="D1736" s="41">
        <f t="shared" ref="D1736" si="638">D1737</f>
        <v>0</v>
      </c>
      <c r="E1736" s="41">
        <f>E1737</f>
        <v>0</v>
      </c>
      <c r="F1736" s="283">
        <f t="shared" si="631"/>
        <v>0</v>
      </c>
      <c r="G1736" s="266"/>
      <c r="H1736" s="264"/>
    </row>
    <row r="1737" spans="1:8" s="26" customFormat="1" x14ac:dyDescent="0.2">
      <c r="A1737" s="52">
        <v>638100</v>
      </c>
      <c r="B1737" s="45" t="s">
        <v>285</v>
      </c>
      <c r="C1737" s="54">
        <v>1700</v>
      </c>
      <c r="D1737" s="46">
        <v>0</v>
      </c>
      <c r="E1737" s="54">
        <v>0</v>
      </c>
      <c r="F1737" s="280">
        <f t="shared" si="631"/>
        <v>0</v>
      </c>
      <c r="G1737" s="25"/>
      <c r="H1737" s="264"/>
    </row>
    <row r="1738" spans="1:8" s="26" customFormat="1" x14ac:dyDescent="0.2">
      <c r="A1738" s="82"/>
      <c r="B1738" s="76" t="s">
        <v>294</v>
      </c>
      <c r="C1738" s="80">
        <f>C1712+C1730+C1735</f>
        <v>628700.00000000023</v>
      </c>
      <c r="D1738" s="80">
        <f>D1712+D1730+D1735</f>
        <v>640300</v>
      </c>
      <c r="E1738" s="80">
        <f>E1712+E1730+E1735</f>
        <v>0</v>
      </c>
      <c r="F1738" s="30">
        <f t="shared" si="631"/>
        <v>101.84507714331157</v>
      </c>
      <c r="G1738" s="25"/>
      <c r="H1738" s="264"/>
    </row>
    <row r="1739" spans="1:8" s="26" customFormat="1" x14ac:dyDescent="0.2">
      <c r="A1739" s="62"/>
      <c r="B1739" s="40"/>
      <c r="C1739" s="63"/>
      <c r="D1739" s="63"/>
      <c r="E1739" s="63"/>
      <c r="F1739" s="145"/>
      <c r="G1739" s="25"/>
      <c r="H1739" s="264"/>
    </row>
    <row r="1740" spans="1:8" s="26" customFormat="1" x14ac:dyDescent="0.2">
      <c r="A1740" s="39"/>
      <c r="B1740" s="40"/>
      <c r="C1740" s="46"/>
      <c r="D1740" s="46"/>
      <c r="E1740" s="46"/>
      <c r="F1740" s="282"/>
      <c r="G1740" s="25"/>
      <c r="H1740" s="264"/>
    </row>
    <row r="1741" spans="1:8" s="26" customFormat="1" x14ac:dyDescent="0.2">
      <c r="A1741" s="44" t="s">
        <v>389</v>
      </c>
      <c r="B1741" s="45"/>
      <c r="C1741" s="46"/>
      <c r="D1741" s="46"/>
      <c r="E1741" s="46"/>
      <c r="F1741" s="282"/>
      <c r="G1741" s="25"/>
      <c r="H1741" s="264"/>
    </row>
    <row r="1742" spans="1:8" s="26" customFormat="1" x14ac:dyDescent="0.2">
      <c r="A1742" s="44" t="s">
        <v>377</v>
      </c>
      <c r="B1742" s="45"/>
      <c r="C1742" s="46" t="s">
        <v>289</v>
      </c>
      <c r="D1742" s="46" t="s">
        <v>289</v>
      </c>
      <c r="E1742" s="46"/>
      <c r="F1742" s="282"/>
      <c r="G1742" s="25"/>
      <c r="H1742" s="264"/>
    </row>
    <row r="1743" spans="1:8" s="26" customFormat="1" x14ac:dyDescent="0.2">
      <c r="A1743" s="44" t="s">
        <v>390</v>
      </c>
      <c r="B1743" s="47"/>
      <c r="C1743" s="46"/>
      <c r="D1743" s="46"/>
      <c r="E1743" s="46"/>
      <c r="F1743" s="282"/>
      <c r="G1743" s="25"/>
      <c r="H1743" s="264"/>
    </row>
    <row r="1744" spans="1:8" s="26" customFormat="1" x14ac:dyDescent="0.2">
      <c r="A1744" s="44" t="s">
        <v>293</v>
      </c>
      <c r="B1744" s="47"/>
      <c r="C1744" s="46"/>
      <c r="D1744" s="46"/>
      <c r="E1744" s="46"/>
      <c r="F1744" s="282"/>
      <c r="G1744" s="25"/>
      <c r="H1744" s="264"/>
    </row>
    <row r="1745" spans="1:8" s="26" customFormat="1" x14ac:dyDescent="0.2">
      <c r="A1745" s="44"/>
      <c r="B1745" s="72"/>
      <c r="C1745" s="63"/>
      <c r="D1745" s="63"/>
      <c r="E1745" s="63"/>
      <c r="F1745" s="145"/>
      <c r="G1745" s="25"/>
      <c r="H1745" s="264"/>
    </row>
    <row r="1746" spans="1:8" s="26" customFormat="1" x14ac:dyDescent="0.2">
      <c r="A1746" s="42">
        <v>410000</v>
      </c>
      <c r="B1746" s="43" t="s">
        <v>42</v>
      </c>
      <c r="C1746" s="41">
        <f t="shared" ref="C1746" si="639">C1747+C1752</f>
        <v>8318800</v>
      </c>
      <c r="D1746" s="41">
        <f t="shared" ref="D1746" si="640">D1747+D1752</f>
        <v>8525800</v>
      </c>
      <c r="E1746" s="41">
        <f>E1747+E1752</f>
        <v>0</v>
      </c>
      <c r="F1746" s="283">
        <f t="shared" ref="F1746:F1760" si="641">D1746/C1746*100</f>
        <v>102.48833966437468</v>
      </c>
      <c r="G1746" s="25"/>
      <c r="H1746" s="264"/>
    </row>
    <row r="1747" spans="1:8" s="26" customFormat="1" x14ac:dyDescent="0.2">
      <c r="A1747" s="42">
        <v>411000</v>
      </c>
      <c r="B1747" s="43" t="s">
        <v>43</v>
      </c>
      <c r="C1747" s="41">
        <f t="shared" ref="C1747" si="642">SUM(C1748:C1751)</f>
        <v>7924000</v>
      </c>
      <c r="D1747" s="41">
        <f t="shared" ref="D1747" si="643">SUM(D1748:D1751)</f>
        <v>8110000</v>
      </c>
      <c r="E1747" s="41">
        <f>SUM(E1748:E1751)</f>
        <v>0</v>
      </c>
      <c r="F1747" s="283">
        <f t="shared" si="641"/>
        <v>102.34729934376578</v>
      </c>
      <c r="G1747" s="25"/>
      <c r="H1747" s="264"/>
    </row>
    <row r="1748" spans="1:8" s="26" customFormat="1" x14ac:dyDescent="0.2">
      <c r="A1748" s="52">
        <v>411100</v>
      </c>
      <c r="B1748" s="45" t="s">
        <v>44</v>
      </c>
      <c r="C1748" s="54">
        <v>7195000</v>
      </c>
      <c r="D1748" s="46">
        <v>7490000</v>
      </c>
      <c r="E1748" s="54">
        <v>0</v>
      </c>
      <c r="F1748" s="280">
        <f t="shared" si="641"/>
        <v>104.10006949270327</v>
      </c>
      <c r="G1748" s="25"/>
      <c r="H1748" s="264"/>
    </row>
    <row r="1749" spans="1:8" s="26" customFormat="1" ht="40.5" x14ac:dyDescent="0.2">
      <c r="A1749" s="52">
        <v>411200</v>
      </c>
      <c r="B1749" s="45" t="s">
        <v>45</v>
      </c>
      <c r="C1749" s="54">
        <v>455000.00000000006</v>
      </c>
      <c r="D1749" s="46">
        <v>360000</v>
      </c>
      <c r="E1749" s="54">
        <v>0</v>
      </c>
      <c r="F1749" s="280">
        <f t="shared" si="641"/>
        <v>79.12087912087911</v>
      </c>
      <c r="G1749" s="25"/>
      <c r="H1749" s="264"/>
    </row>
    <row r="1750" spans="1:8" s="26" customFormat="1" ht="40.5" x14ac:dyDescent="0.2">
      <c r="A1750" s="52">
        <v>411300</v>
      </c>
      <c r="B1750" s="45" t="s">
        <v>46</v>
      </c>
      <c r="C1750" s="54">
        <v>144000</v>
      </c>
      <c r="D1750" s="46">
        <v>135000</v>
      </c>
      <c r="E1750" s="54">
        <v>0</v>
      </c>
      <c r="F1750" s="280">
        <f t="shared" si="641"/>
        <v>93.75</v>
      </c>
      <c r="G1750" s="25"/>
      <c r="H1750" s="264"/>
    </row>
    <row r="1751" spans="1:8" s="26" customFormat="1" x14ac:dyDescent="0.2">
      <c r="A1751" s="52">
        <v>411400</v>
      </c>
      <c r="B1751" s="45" t="s">
        <v>47</v>
      </c>
      <c r="C1751" s="54">
        <v>129999.99999999994</v>
      </c>
      <c r="D1751" s="46">
        <v>125000</v>
      </c>
      <c r="E1751" s="54">
        <v>0</v>
      </c>
      <c r="F1751" s="280">
        <f t="shared" si="641"/>
        <v>96.153846153846203</v>
      </c>
      <c r="G1751" s="25"/>
      <c r="H1751" s="264"/>
    </row>
    <row r="1752" spans="1:8" s="26" customFormat="1" x14ac:dyDescent="0.2">
      <c r="A1752" s="42">
        <v>412000</v>
      </c>
      <c r="B1752" s="47" t="s">
        <v>48</v>
      </c>
      <c r="C1752" s="41">
        <f>SUM(C1753:C1762)</f>
        <v>394800.00000000006</v>
      </c>
      <c r="D1752" s="41">
        <f>SUM(D1753:D1762)</f>
        <v>415800</v>
      </c>
      <c r="E1752" s="41">
        <f>SUM(E1753:E1762)</f>
        <v>0</v>
      </c>
      <c r="F1752" s="283">
        <f t="shared" si="641"/>
        <v>105.31914893617021</v>
      </c>
      <c r="G1752" s="25"/>
      <c r="H1752" s="264"/>
    </row>
    <row r="1753" spans="1:8" s="26" customFormat="1" x14ac:dyDescent="0.2">
      <c r="A1753" s="52">
        <v>412100</v>
      </c>
      <c r="B1753" s="45" t="s">
        <v>49</v>
      </c>
      <c r="C1753" s="54">
        <v>6000</v>
      </c>
      <c r="D1753" s="46">
        <v>6000</v>
      </c>
      <c r="E1753" s="54">
        <v>0</v>
      </c>
      <c r="F1753" s="280">
        <f t="shared" si="641"/>
        <v>100</v>
      </c>
      <c r="G1753" s="25"/>
      <c r="H1753" s="264"/>
    </row>
    <row r="1754" spans="1:8" s="26" customFormat="1" ht="40.5" x14ac:dyDescent="0.2">
      <c r="A1754" s="52">
        <v>412200</v>
      </c>
      <c r="B1754" s="45" t="s">
        <v>50</v>
      </c>
      <c r="C1754" s="54">
        <v>30000</v>
      </c>
      <c r="D1754" s="46">
        <v>31000</v>
      </c>
      <c r="E1754" s="54">
        <v>0</v>
      </c>
      <c r="F1754" s="280">
        <f t="shared" si="641"/>
        <v>103.33333333333334</v>
      </c>
      <c r="G1754" s="25"/>
      <c r="H1754" s="264"/>
    </row>
    <row r="1755" spans="1:8" s="26" customFormat="1" x14ac:dyDescent="0.2">
      <c r="A1755" s="52">
        <v>412300</v>
      </c>
      <c r="B1755" s="45" t="s">
        <v>51</v>
      </c>
      <c r="C1755" s="54">
        <v>28000</v>
      </c>
      <c r="D1755" s="46">
        <v>28000</v>
      </c>
      <c r="E1755" s="54">
        <v>0</v>
      </c>
      <c r="F1755" s="280">
        <f t="shared" si="641"/>
        <v>100</v>
      </c>
      <c r="G1755" s="25"/>
      <c r="H1755" s="264"/>
    </row>
    <row r="1756" spans="1:8" s="26" customFormat="1" x14ac:dyDescent="0.2">
      <c r="A1756" s="52">
        <v>412500</v>
      </c>
      <c r="B1756" s="45" t="s">
        <v>55</v>
      </c>
      <c r="C1756" s="54">
        <v>75000</v>
      </c>
      <c r="D1756" s="46">
        <v>75000</v>
      </c>
      <c r="E1756" s="54">
        <v>0</v>
      </c>
      <c r="F1756" s="280">
        <f t="shared" si="641"/>
        <v>100</v>
      </c>
      <c r="G1756" s="25"/>
      <c r="H1756" s="264"/>
    </row>
    <row r="1757" spans="1:8" s="26" customFormat="1" x14ac:dyDescent="0.2">
      <c r="A1757" s="52">
        <v>412600</v>
      </c>
      <c r="B1757" s="45" t="s">
        <v>56</v>
      </c>
      <c r="C1757" s="54">
        <v>182000.00000000006</v>
      </c>
      <c r="D1757" s="46">
        <v>185000</v>
      </c>
      <c r="E1757" s="54">
        <v>0</v>
      </c>
      <c r="F1757" s="280">
        <f t="shared" si="641"/>
        <v>101.64835164835162</v>
      </c>
      <c r="G1757" s="25"/>
      <c r="H1757" s="264"/>
    </row>
    <row r="1758" spans="1:8" s="26" customFormat="1" x14ac:dyDescent="0.2">
      <c r="A1758" s="52">
        <v>412700</v>
      </c>
      <c r="B1758" s="45" t="s">
        <v>58</v>
      </c>
      <c r="C1758" s="54">
        <v>52000</v>
      </c>
      <c r="D1758" s="46">
        <v>55000</v>
      </c>
      <c r="E1758" s="54">
        <v>0</v>
      </c>
      <c r="F1758" s="280">
        <f t="shared" si="641"/>
        <v>105.76923076923077</v>
      </c>
      <c r="G1758" s="25"/>
      <c r="H1758" s="264"/>
    </row>
    <row r="1759" spans="1:8" s="26" customFormat="1" x14ac:dyDescent="0.2">
      <c r="A1759" s="52">
        <v>412900</v>
      </c>
      <c r="B1759" s="45" t="s">
        <v>74</v>
      </c>
      <c r="C1759" s="54">
        <v>800</v>
      </c>
      <c r="D1759" s="46">
        <v>800</v>
      </c>
      <c r="E1759" s="54">
        <v>0</v>
      </c>
      <c r="F1759" s="280">
        <f t="shared" si="641"/>
        <v>100</v>
      </c>
      <c r="G1759" s="25"/>
      <c r="H1759" s="264"/>
    </row>
    <row r="1760" spans="1:8" s="26" customFormat="1" x14ac:dyDescent="0.2">
      <c r="A1760" s="52">
        <v>412900</v>
      </c>
      <c r="B1760" s="49" t="s">
        <v>75</v>
      </c>
      <c r="C1760" s="54">
        <v>13000</v>
      </c>
      <c r="D1760" s="46">
        <v>12000</v>
      </c>
      <c r="E1760" s="54">
        <v>0</v>
      </c>
      <c r="F1760" s="280">
        <f t="shared" si="641"/>
        <v>92.307692307692307</v>
      </c>
      <c r="G1760" s="25"/>
      <c r="H1760" s="264"/>
    </row>
    <row r="1761" spans="1:8" s="26" customFormat="1" x14ac:dyDescent="0.2">
      <c r="A1761" s="52">
        <v>412900</v>
      </c>
      <c r="B1761" s="49" t="s">
        <v>76</v>
      </c>
      <c r="C1761" s="54">
        <v>0</v>
      </c>
      <c r="D1761" s="46">
        <v>15000</v>
      </c>
      <c r="E1761" s="54">
        <v>0</v>
      </c>
      <c r="F1761" s="280">
        <v>0</v>
      </c>
      <c r="G1761" s="25"/>
      <c r="H1761" s="264"/>
    </row>
    <row r="1762" spans="1:8" s="26" customFormat="1" x14ac:dyDescent="0.2">
      <c r="A1762" s="52">
        <v>412900</v>
      </c>
      <c r="B1762" s="45" t="s">
        <v>78</v>
      </c>
      <c r="C1762" s="54">
        <v>8000</v>
      </c>
      <c r="D1762" s="46">
        <v>8000</v>
      </c>
      <c r="E1762" s="54">
        <v>0</v>
      </c>
      <c r="F1762" s="280">
        <f t="shared" ref="F1762:F1771" si="644">D1762/C1762*100</f>
        <v>100</v>
      </c>
      <c r="G1762" s="25"/>
      <c r="H1762" s="264"/>
    </row>
    <row r="1763" spans="1:8" s="26" customFormat="1" x14ac:dyDescent="0.2">
      <c r="A1763" s="42">
        <v>510000</v>
      </c>
      <c r="B1763" s="47" t="s">
        <v>245</v>
      </c>
      <c r="C1763" s="41">
        <f t="shared" ref="C1763" si="645">C1764+C1766</f>
        <v>240000</v>
      </c>
      <c r="D1763" s="41">
        <f t="shared" ref="D1763" si="646">D1764+D1766</f>
        <v>240000</v>
      </c>
      <c r="E1763" s="41">
        <f>E1764+E1766</f>
        <v>0</v>
      </c>
      <c r="F1763" s="283">
        <f t="shared" si="644"/>
        <v>100</v>
      </c>
      <c r="G1763" s="25"/>
      <c r="H1763" s="264"/>
    </row>
    <row r="1764" spans="1:8" s="26" customFormat="1" x14ac:dyDescent="0.2">
      <c r="A1764" s="42">
        <v>511000</v>
      </c>
      <c r="B1764" s="47" t="s">
        <v>246</v>
      </c>
      <c r="C1764" s="41">
        <f t="shared" ref="C1764" si="647">SUM(C1765:C1765)</f>
        <v>70000</v>
      </c>
      <c r="D1764" s="41">
        <f t="shared" ref="D1764" si="648">SUM(D1765:D1765)</f>
        <v>70000</v>
      </c>
      <c r="E1764" s="41">
        <f t="shared" ref="E1764" si="649">SUM(E1765:E1765)</f>
        <v>0</v>
      </c>
      <c r="F1764" s="283">
        <f t="shared" si="644"/>
        <v>100</v>
      </c>
      <c r="G1764" s="25"/>
      <c r="H1764" s="264"/>
    </row>
    <row r="1765" spans="1:8" s="26" customFormat="1" x14ac:dyDescent="0.2">
      <c r="A1765" s="52">
        <v>511300</v>
      </c>
      <c r="B1765" s="45" t="s">
        <v>249</v>
      </c>
      <c r="C1765" s="54">
        <v>70000</v>
      </c>
      <c r="D1765" s="46">
        <v>70000</v>
      </c>
      <c r="E1765" s="54">
        <v>0</v>
      </c>
      <c r="F1765" s="280">
        <f t="shared" si="644"/>
        <v>100</v>
      </c>
      <c r="G1765" s="25"/>
      <c r="H1765" s="264"/>
    </row>
    <row r="1766" spans="1:8" s="51" customFormat="1" x14ac:dyDescent="0.2">
      <c r="A1766" s="42">
        <v>516000</v>
      </c>
      <c r="B1766" s="47" t="s">
        <v>257</v>
      </c>
      <c r="C1766" s="41">
        <f t="shared" ref="C1766" si="650">C1767</f>
        <v>170000</v>
      </c>
      <c r="D1766" s="41">
        <f t="shared" ref="D1766" si="651">D1767</f>
        <v>170000</v>
      </c>
      <c r="E1766" s="41">
        <f t="shared" ref="E1766" si="652">E1767</f>
        <v>0</v>
      </c>
      <c r="F1766" s="283">
        <f t="shared" si="644"/>
        <v>100</v>
      </c>
      <c r="G1766" s="266"/>
      <c r="H1766" s="264"/>
    </row>
    <row r="1767" spans="1:8" s="26" customFormat="1" x14ac:dyDescent="0.2">
      <c r="A1767" s="52">
        <v>516100</v>
      </c>
      <c r="B1767" s="45" t="s">
        <v>257</v>
      </c>
      <c r="C1767" s="54">
        <v>170000</v>
      </c>
      <c r="D1767" s="46">
        <v>170000</v>
      </c>
      <c r="E1767" s="54">
        <v>0</v>
      </c>
      <c r="F1767" s="280">
        <f t="shared" si="644"/>
        <v>100</v>
      </c>
      <c r="G1767" s="25"/>
      <c r="H1767" s="264"/>
    </row>
    <row r="1768" spans="1:8" s="51" customFormat="1" x14ac:dyDescent="0.2">
      <c r="A1768" s="42">
        <v>630000</v>
      </c>
      <c r="B1768" s="47" t="s">
        <v>277</v>
      </c>
      <c r="C1768" s="41">
        <f>0+C1769</f>
        <v>60000</v>
      </c>
      <c r="D1768" s="41">
        <f>0+D1769</f>
        <v>60000</v>
      </c>
      <c r="E1768" s="41">
        <f>0+E1769</f>
        <v>0</v>
      </c>
      <c r="F1768" s="283">
        <f t="shared" si="644"/>
        <v>100</v>
      </c>
      <c r="G1768" s="266"/>
      <c r="H1768" s="264"/>
    </row>
    <row r="1769" spans="1:8" s="51" customFormat="1" x14ac:dyDescent="0.2">
      <c r="A1769" s="42">
        <v>638000</v>
      </c>
      <c r="B1769" s="47" t="s">
        <v>284</v>
      </c>
      <c r="C1769" s="41">
        <f t="shared" ref="C1769" si="653">C1770</f>
        <v>60000</v>
      </c>
      <c r="D1769" s="41">
        <f t="shared" ref="D1769" si="654">D1770</f>
        <v>60000</v>
      </c>
      <c r="E1769" s="41">
        <f t="shared" ref="E1769" si="655">E1770</f>
        <v>0</v>
      </c>
      <c r="F1769" s="283">
        <f t="shared" si="644"/>
        <v>100</v>
      </c>
      <c r="G1769" s="266"/>
      <c r="H1769" s="264"/>
    </row>
    <row r="1770" spans="1:8" s="26" customFormat="1" x14ac:dyDescent="0.2">
      <c r="A1770" s="52">
        <v>638100</v>
      </c>
      <c r="B1770" s="45" t="s">
        <v>285</v>
      </c>
      <c r="C1770" s="54">
        <v>60000</v>
      </c>
      <c r="D1770" s="46">
        <v>60000</v>
      </c>
      <c r="E1770" s="54">
        <v>0</v>
      </c>
      <c r="F1770" s="280">
        <f t="shared" si="644"/>
        <v>100</v>
      </c>
      <c r="G1770" s="25"/>
      <c r="H1770" s="264"/>
    </row>
    <row r="1771" spans="1:8" s="26" customFormat="1" x14ac:dyDescent="0.2">
      <c r="A1771" s="82"/>
      <c r="B1771" s="76" t="s">
        <v>294</v>
      </c>
      <c r="C1771" s="80">
        <f>C1746+C1763+C1768</f>
        <v>8618800</v>
      </c>
      <c r="D1771" s="80">
        <f>D1746+D1763+D1768</f>
        <v>8825800</v>
      </c>
      <c r="E1771" s="80">
        <f>E1746+E1763+E1768</f>
        <v>0</v>
      </c>
      <c r="F1771" s="30">
        <f t="shared" si="644"/>
        <v>102.40172645843968</v>
      </c>
      <c r="G1771" s="25"/>
      <c r="H1771" s="264"/>
    </row>
    <row r="1772" spans="1:8" s="26" customFormat="1" x14ac:dyDescent="0.2">
      <c r="A1772" s="62"/>
      <c r="B1772" s="40"/>
      <c r="C1772" s="63"/>
      <c r="D1772" s="63"/>
      <c r="E1772" s="63"/>
      <c r="F1772" s="145"/>
      <c r="G1772" s="25"/>
      <c r="H1772" s="264"/>
    </row>
    <row r="1773" spans="1:8" s="26" customFormat="1" x14ac:dyDescent="0.2">
      <c r="A1773" s="39"/>
      <c r="B1773" s="40"/>
      <c r="C1773" s="46"/>
      <c r="D1773" s="46"/>
      <c r="E1773" s="46"/>
      <c r="F1773" s="282"/>
      <c r="G1773" s="25"/>
      <c r="H1773" s="264"/>
    </row>
    <row r="1774" spans="1:8" s="26" customFormat="1" x14ac:dyDescent="0.2">
      <c r="A1774" s="44" t="s">
        <v>391</v>
      </c>
      <c r="B1774" s="47"/>
      <c r="C1774" s="46"/>
      <c r="D1774" s="46"/>
      <c r="E1774" s="46"/>
      <c r="F1774" s="282"/>
      <c r="G1774" s="25"/>
      <c r="H1774" s="264"/>
    </row>
    <row r="1775" spans="1:8" s="26" customFormat="1" x14ac:dyDescent="0.2">
      <c r="A1775" s="44" t="s">
        <v>377</v>
      </c>
      <c r="B1775" s="47"/>
      <c r="C1775" s="46"/>
      <c r="D1775" s="46"/>
      <c r="E1775" s="46"/>
      <c r="F1775" s="282"/>
      <c r="G1775" s="25"/>
      <c r="H1775" s="264"/>
    </row>
    <row r="1776" spans="1:8" s="26" customFormat="1" x14ac:dyDescent="0.2">
      <c r="A1776" s="44" t="s">
        <v>392</v>
      </c>
      <c r="B1776" s="47"/>
      <c r="C1776" s="46"/>
      <c r="D1776" s="46"/>
      <c r="E1776" s="46"/>
      <c r="F1776" s="282"/>
      <c r="G1776" s="25"/>
      <c r="H1776" s="264"/>
    </row>
    <row r="1777" spans="1:8" s="26" customFormat="1" x14ac:dyDescent="0.2">
      <c r="A1777" s="44" t="s">
        <v>293</v>
      </c>
      <c r="B1777" s="47"/>
      <c r="C1777" s="46"/>
      <c r="D1777" s="46"/>
      <c r="E1777" s="46"/>
      <c r="F1777" s="282"/>
      <c r="G1777" s="25"/>
      <c r="H1777" s="264"/>
    </row>
    <row r="1778" spans="1:8" s="26" customFormat="1" x14ac:dyDescent="0.2">
      <c r="A1778" s="44"/>
      <c r="B1778" s="72"/>
      <c r="C1778" s="63"/>
      <c r="D1778" s="63"/>
      <c r="E1778" s="63"/>
      <c r="F1778" s="145"/>
      <c r="G1778" s="25"/>
      <c r="H1778" s="264"/>
    </row>
    <row r="1779" spans="1:8" s="26" customFormat="1" x14ac:dyDescent="0.2">
      <c r="A1779" s="42">
        <v>410000</v>
      </c>
      <c r="B1779" s="43" t="s">
        <v>42</v>
      </c>
      <c r="C1779" s="41">
        <f>C1780+C1785+C1796</f>
        <v>4976100.0000000028</v>
      </c>
      <c r="D1779" s="41">
        <f>D1780+D1785+D1796</f>
        <v>5439900</v>
      </c>
      <c r="E1779" s="41">
        <f>E1780+E1785+E1796</f>
        <v>0</v>
      </c>
      <c r="F1779" s="283">
        <f t="shared" ref="F1779:F1806" si="656">D1779/C1779*100</f>
        <v>109.32055223970573</v>
      </c>
      <c r="G1779" s="25"/>
      <c r="H1779" s="264"/>
    </row>
    <row r="1780" spans="1:8" s="26" customFormat="1" x14ac:dyDescent="0.2">
      <c r="A1780" s="42">
        <v>411000</v>
      </c>
      <c r="B1780" s="43" t="s">
        <v>43</v>
      </c>
      <c r="C1780" s="41">
        <f t="shared" ref="C1780" si="657">SUM(C1781:C1784)</f>
        <v>4508400.0000000028</v>
      </c>
      <c r="D1780" s="41">
        <f t="shared" ref="D1780" si="658">SUM(D1781:D1784)</f>
        <v>4971900</v>
      </c>
      <c r="E1780" s="41">
        <f>SUM(E1781:E1784)</f>
        <v>0</v>
      </c>
      <c r="F1780" s="283">
        <f t="shared" si="656"/>
        <v>110.28080915624162</v>
      </c>
      <c r="G1780" s="25"/>
      <c r="H1780" s="264"/>
    </row>
    <row r="1781" spans="1:8" s="26" customFormat="1" x14ac:dyDescent="0.2">
      <c r="A1781" s="52">
        <v>411100</v>
      </c>
      <c r="B1781" s="45" t="s">
        <v>44</v>
      </c>
      <c r="C1781" s="54">
        <v>4140000.0000000028</v>
      </c>
      <c r="D1781" s="46">
        <v>4598000</v>
      </c>
      <c r="E1781" s="54">
        <v>0</v>
      </c>
      <c r="F1781" s="280">
        <f t="shared" si="656"/>
        <v>111.06280193236708</v>
      </c>
      <c r="G1781" s="25"/>
      <c r="H1781" s="264"/>
    </row>
    <row r="1782" spans="1:8" s="26" customFormat="1" ht="40.5" x14ac:dyDescent="0.2">
      <c r="A1782" s="52">
        <v>411200</v>
      </c>
      <c r="B1782" s="45" t="s">
        <v>45</v>
      </c>
      <c r="C1782" s="54">
        <v>211000</v>
      </c>
      <c r="D1782" s="46">
        <v>211000</v>
      </c>
      <c r="E1782" s="54">
        <v>0</v>
      </c>
      <c r="F1782" s="280">
        <f t="shared" si="656"/>
        <v>100</v>
      </c>
      <c r="G1782" s="25"/>
      <c r="H1782" s="264"/>
    </row>
    <row r="1783" spans="1:8" s="26" customFormat="1" ht="40.5" x14ac:dyDescent="0.2">
      <c r="A1783" s="52">
        <v>411300</v>
      </c>
      <c r="B1783" s="45" t="s">
        <v>46</v>
      </c>
      <c r="C1783" s="54">
        <v>112199.99999999997</v>
      </c>
      <c r="D1783" s="46">
        <v>130000</v>
      </c>
      <c r="E1783" s="54">
        <v>0</v>
      </c>
      <c r="F1783" s="280">
        <f t="shared" si="656"/>
        <v>115.86452762923354</v>
      </c>
      <c r="G1783" s="25"/>
      <c r="H1783" s="264"/>
    </row>
    <row r="1784" spans="1:8" s="26" customFormat="1" x14ac:dyDescent="0.2">
      <c r="A1784" s="52">
        <v>411400</v>
      </c>
      <c r="B1784" s="45" t="s">
        <v>47</v>
      </c>
      <c r="C1784" s="54">
        <v>45200</v>
      </c>
      <c r="D1784" s="46">
        <v>32900</v>
      </c>
      <c r="E1784" s="54">
        <v>0</v>
      </c>
      <c r="F1784" s="280">
        <f t="shared" si="656"/>
        <v>72.787610619469021</v>
      </c>
      <c r="G1784" s="25"/>
      <c r="H1784" s="264"/>
    </row>
    <row r="1785" spans="1:8" s="26" customFormat="1" x14ac:dyDescent="0.2">
      <c r="A1785" s="42">
        <v>412000</v>
      </c>
      <c r="B1785" s="47" t="s">
        <v>48</v>
      </c>
      <c r="C1785" s="41">
        <f>SUM(C1786:C1795)</f>
        <v>467300</v>
      </c>
      <c r="D1785" s="41">
        <f>SUM(D1786:D1795)</f>
        <v>468000</v>
      </c>
      <c r="E1785" s="41">
        <f>SUM(E1786:E1795)</f>
        <v>0</v>
      </c>
      <c r="F1785" s="283">
        <f t="shared" si="656"/>
        <v>100.14979670447251</v>
      </c>
      <c r="G1785" s="25"/>
      <c r="H1785" s="264"/>
    </row>
    <row r="1786" spans="1:8" s="26" customFormat="1" ht="40.5" x14ac:dyDescent="0.2">
      <c r="A1786" s="52">
        <v>412200</v>
      </c>
      <c r="B1786" s="45" t="s">
        <v>50</v>
      </c>
      <c r="C1786" s="54">
        <v>144700</v>
      </c>
      <c r="D1786" s="46">
        <v>145000</v>
      </c>
      <c r="E1786" s="54">
        <v>0</v>
      </c>
      <c r="F1786" s="280">
        <f t="shared" si="656"/>
        <v>100.20732550103664</v>
      </c>
      <c r="G1786" s="25"/>
      <c r="H1786" s="264"/>
    </row>
    <row r="1787" spans="1:8" s="26" customFormat="1" x14ac:dyDescent="0.2">
      <c r="A1787" s="52">
        <v>412300</v>
      </c>
      <c r="B1787" s="45" t="s">
        <v>51</v>
      </c>
      <c r="C1787" s="54">
        <v>29000</v>
      </c>
      <c r="D1787" s="46">
        <v>29000</v>
      </c>
      <c r="E1787" s="54">
        <v>0</v>
      </c>
      <c r="F1787" s="280">
        <f t="shared" si="656"/>
        <v>100</v>
      </c>
      <c r="G1787" s="25"/>
      <c r="H1787" s="264"/>
    </row>
    <row r="1788" spans="1:8" s="26" customFormat="1" x14ac:dyDescent="0.2">
      <c r="A1788" s="52">
        <v>412500</v>
      </c>
      <c r="B1788" s="45" t="s">
        <v>55</v>
      </c>
      <c r="C1788" s="54">
        <v>25000</v>
      </c>
      <c r="D1788" s="46">
        <v>25000</v>
      </c>
      <c r="E1788" s="54">
        <v>0</v>
      </c>
      <c r="F1788" s="280">
        <f t="shared" si="656"/>
        <v>100</v>
      </c>
      <c r="G1788" s="25"/>
      <c r="H1788" s="264"/>
    </row>
    <row r="1789" spans="1:8" s="26" customFormat="1" x14ac:dyDescent="0.2">
      <c r="A1789" s="52">
        <v>412600</v>
      </c>
      <c r="B1789" s="45" t="s">
        <v>56</v>
      </c>
      <c r="C1789" s="54">
        <v>21000</v>
      </c>
      <c r="D1789" s="46">
        <v>21000</v>
      </c>
      <c r="E1789" s="54">
        <v>0</v>
      </c>
      <c r="F1789" s="280">
        <f t="shared" si="656"/>
        <v>100</v>
      </c>
      <c r="G1789" s="25"/>
      <c r="H1789" s="264"/>
    </row>
    <row r="1790" spans="1:8" s="26" customFormat="1" x14ac:dyDescent="0.2">
      <c r="A1790" s="52">
        <v>412700</v>
      </c>
      <c r="B1790" s="45" t="s">
        <v>58</v>
      </c>
      <c r="C1790" s="54">
        <v>230000</v>
      </c>
      <c r="D1790" s="46">
        <v>230000</v>
      </c>
      <c r="E1790" s="54">
        <v>0</v>
      </c>
      <c r="F1790" s="280">
        <f t="shared" si="656"/>
        <v>100</v>
      </c>
      <c r="G1790" s="25"/>
      <c r="H1790" s="264"/>
    </row>
    <row r="1791" spans="1:8" s="26" customFormat="1" x14ac:dyDescent="0.2">
      <c r="A1791" s="52">
        <v>412900</v>
      </c>
      <c r="B1791" s="45" t="s">
        <v>72</v>
      </c>
      <c r="C1791" s="54">
        <v>2500</v>
      </c>
      <c r="D1791" s="46">
        <v>2500</v>
      </c>
      <c r="E1791" s="54">
        <v>0</v>
      </c>
      <c r="F1791" s="280">
        <f t="shared" si="656"/>
        <v>100</v>
      </c>
      <c r="G1791" s="25"/>
      <c r="H1791" s="264"/>
    </row>
    <row r="1792" spans="1:8" s="26" customFormat="1" x14ac:dyDescent="0.2">
      <c r="A1792" s="52">
        <v>412900</v>
      </c>
      <c r="B1792" s="45" t="s">
        <v>74</v>
      </c>
      <c r="C1792" s="54">
        <v>4000</v>
      </c>
      <c r="D1792" s="46">
        <v>4000</v>
      </c>
      <c r="E1792" s="54">
        <v>0</v>
      </c>
      <c r="F1792" s="280">
        <f t="shared" si="656"/>
        <v>100</v>
      </c>
      <c r="G1792" s="25"/>
      <c r="H1792" s="264"/>
    </row>
    <row r="1793" spans="1:8" s="26" customFormat="1" x14ac:dyDescent="0.2">
      <c r="A1793" s="52">
        <v>412900</v>
      </c>
      <c r="B1793" s="45" t="s">
        <v>75</v>
      </c>
      <c r="C1793" s="54">
        <v>100</v>
      </c>
      <c r="D1793" s="46">
        <v>0</v>
      </c>
      <c r="E1793" s="54">
        <v>0</v>
      </c>
      <c r="F1793" s="280">
        <f t="shared" si="656"/>
        <v>0</v>
      </c>
      <c r="G1793" s="25"/>
      <c r="H1793" s="264"/>
    </row>
    <row r="1794" spans="1:8" s="26" customFormat="1" x14ac:dyDescent="0.2">
      <c r="A1794" s="52">
        <v>412900</v>
      </c>
      <c r="B1794" s="45" t="s">
        <v>76</v>
      </c>
      <c r="C1794" s="54">
        <v>9000</v>
      </c>
      <c r="D1794" s="46">
        <v>9000</v>
      </c>
      <c r="E1794" s="54">
        <v>0</v>
      </c>
      <c r="F1794" s="280">
        <f t="shared" si="656"/>
        <v>100</v>
      </c>
      <c r="G1794" s="25"/>
      <c r="H1794" s="264"/>
    </row>
    <row r="1795" spans="1:8" s="26" customFormat="1" x14ac:dyDescent="0.2">
      <c r="A1795" s="52">
        <v>412900</v>
      </c>
      <c r="B1795" s="45" t="s">
        <v>78</v>
      </c>
      <c r="C1795" s="54">
        <v>2000</v>
      </c>
      <c r="D1795" s="46">
        <v>2500</v>
      </c>
      <c r="E1795" s="54">
        <v>0</v>
      </c>
      <c r="F1795" s="280">
        <f t="shared" si="656"/>
        <v>125</v>
      </c>
      <c r="G1795" s="25"/>
      <c r="H1795" s="264"/>
    </row>
    <row r="1796" spans="1:8" s="51" customFormat="1" x14ac:dyDescent="0.2">
      <c r="A1796" s="42">
        <v>419000</v>
      </c>
      <c r="B1796" s="47" t="s">
        <v>201</v>
      </c>
      <c r="C1796" s="41">
        <f t="shared" ref="C1796" si="659">C1797</f>
        <v>400</v>
      </c>
      <c r="D1796" s="41">
        <f t="shared" ref="D1796:E1796" si="660">D1797</f>
        <v>0</v>
      </c>
      <c r="E1796" s="41">
        <f t="shared" si="660"/>
        <v>0</v>
      </c>
      <c r="F1796" s="283">
        <f t="shared" si="656"/>
        <v>0</v>
      </c>
      <c r="G1796" s="266"/>
      <c r="H1796" s="264"/>
    </row>
    <row r="1797" spans="1:8" s="26" customFormat="1" x14ac:dyDescent="0.2">
      <c r="A1797" s="52">
        <v>419100</v>
      </c>
      <c r="B1797" s="45" t="s">
        <v>201</v>
      </c>
      <c r="C1797" s="54">
        <v>400</v>
      </c>
      <c r="D1797" s="46">
        <v>0</v>
      </c>
      <c r="E1797" s="54">
        <v>0</v>
      </c>
      <c r="F1797" s="280">
        <f t="shared" si="656"/>
        <v>0</v>
      </c>
      <c r="G1797" s="25"/>
      <c r="H1797" s="264"/>
    </row>
    <row r="1798" spans="1:8" s="26" customFormat="1" x14ac:dyDescent="0.2">
      <c r="A1798" s="42">
        <v>510000</v>
      </c>
      <c r="B1798" s="47" t="s">
        <v>245</v>
      </c>
      <c r="C1798" s="41">
        <f>C1799+C1801</f>
        <v>151800</v>
      </c>
      <c r="D1798" s="41">
        <f>D1799+D1801</f>
        <v>50000</v>
      </c>
      <c r="E1798" s="41">
        <f>E1799+E1801</f>
        <v>0</v>
      </c>
      <c r="F1798" s="283">
        <f t="shared" si="656"/>
        <v>32.938076416337289</v>
      </c>
      <c r="G1798" s="25"/>
      <c r="H1798" s="264"/>
    </row>
    <row r="1799" spans="1:8" s="26" customFormat="1" x14ac:dyDescent="0.2">
      <c r="A1799" s="42">
        <v>511000</v>
      </c>
      <c r="B1799" s="47" t="s">
        <v>246</v>
      </c>
      <c r="C1799" s="41">
        <f>SUM(C1800:C1800)</f>
        <v>150000</v>
      </c>
      <c r="D1799" s="41">
        <f>SUM(D1800:D1800)</f>
        <v>50000</v>
      </c>
      <c r="E1799" s="41">
        <f>SUM(E1800:E1800)</f>
        <v>0</v>
      </c>
      <c r="F1799" s="283">
        <f t="shared" si="656"/>
        <v>33.333333333333329</v>
      </c>
      <c r="G1799" s="25"/>
      <c r="H1799" s="264"/>
    </row>
    <row r="1800" spans="1:8" s="26" customFormat="1" x14ac:dyDescent="0.2">
      <c r="A1800" s="52">
        <v>511300</v>
      </c>
      <c r="B1800" s="45" t="s">
        <v>249</v>
      </c>
      <c r="C1800" s="54">
        <v>150000</v>
      </c>
      <c r="D1800" s="46">
        <v>50000</v>
      </c>
      <c r="E1800" s="54">
        <v>0</v>
      </c>
      <c r="F1800" s="280">
        <f t="shared" si="656"/>
        <v>33.333333333333329</v>
      </c>
      <c r="G1800" s="25"/>
      <c r="H1800" s="264"/>
    </row>
    <row r="1801" spans="1:8" s="51" customFormat="1" x14ac:dyDescent="0.2">
      <c r="A1801" s="42">
        <v>516000</v>
      </c>
      <c r="B1801" s="47" t="s">
        <v>257</v>
      </c>
      <c r="C1801" s="41">
        <f t="shared" ref="C1801" si="661">C1802</f>
        <v>1800</v>
      </c>
      <c r="D1801" s="41">
        <f t="shared" ref="D1801" si="662">D1802</f>
        <v>0</v>
      </c>
      <c r="E1801" s="41">
        <f t="shared" ref="E1801" si="663">E1802</f>
        <v>0</v>
      </c>
      <c r="F1801" s="283">
        <f t="shared" si="656"/>
        <v>0</v>
      </c>
      <c r="G1801" s="266"/>
      <c r="H1801" s="264"/>
    </row>
    <row r="1802" spans="1:8" s="26" customFormat="1" x14ac:dyDescent="0.2">
      <c r="A1802" s="52">
        <v>516100</v>
      </c>
      <c r="B1802" s="45" t="s">
        <v>257</v>
      </c>
      <c r="C1802" s="54">
        <v>1800</v>
      </c>
      <c r="D1802" s="46">
        <v>0</v>
      </c>
      <c r="E1802" s="54">
        <v>0</v>
      </c>
      <c r="F1802" s="280">
        <f t="shared" si="656"/>
        <v>0</v>
      </c>
      <c r="G1802" s="25"/>
      <c r="H1802" s="264"/>
    </row>
    <row r="1803" spans="1:8" s="51" customFormat="1" x14ac:dyDescent="0.2">
      <c r="A1803" s="42">
        <v>630000</v>
      </c>
      <c r="B1803" s="47" t="s">
        <v>277</v>
      </c>
      <c r="C1803" s="41">
        <f>0+C1804</f>
        <v>100000</v>
      </c>
      <c r="D1803" s="41">
        <f>0+D1804</f>
        <v>100000</v>
      </c>
      <c r="E1803" s="41">
        <f>0+E1804</f>
        <v>0</v>
      </c>
      <c r="F1803" s="283">
        <f t="shared" si="656"/>
        <v>100</v>
      </c>
      <c r="G1803" s="266"/>
      <c r="H1803" s="264"/>
    </row>
    <row r="1804" spans="1:8" s="51" customFormat="1" x14ac:dyDescent="0.2">
      <c r="A1804" s="42">
        <v>638000</v>
      </c>
      <c r="B1804" s="47" t="s">
        <v>284</v>
      </c>
      <c r="C1804" s="41">
        <f t="shared" ref="C1804" si="664">C1805</f>
        <v>100000</v>
      </c>
      <c r="D1804" s="41">
        <f t="shared" ref="D1804" si="665">D1805</f>
        <v>100000</v>
      </c>
      <c r="E1804" s="41">
        <f t="shared" ref="E1804" si="666">E1805</f>
        <v>0</v>
      </c>
      <c r="F1804" s="283">
        <f t="shared" si="656"/>
        <v>100</v>
      </c>
      <c r="G1804" s="266"/>
      <c r="H1804" s="264"/>
    </row>
    <row r="1805" spans="1:8" s="26" customFormat="1" x14ac:dyDescent="0.2">
      <c r="A1805" s="52">
        <v>638100</v>
      </c>
      <c r="B1805" s="45" t="s">
        <v>285</v>
      </c>
      <c r="C1805" s="54">
        <v>100000</v>
      </c>
      <c r="D1805" s="46">
        <v>100000</v>
      </c>
      <c r="E1805" s="54">
        <v>0</v>
      </c>
      <c r="F1805" s="280">
        <f t="shared" si="656"/>
        <v>100</v>
      </c>
      <c r="G1805" s="25"/>
      <c r="H1805" s="264"/>
    </row>
    <row r="1806" spans="1:8" s="26" customFormat="1" x14ac:dyDescent="0.2">
      <c r="A1806" s="82"/>
      <c r="B1806" s="76" t="s">
        <v>294</v>
      </c>
      <c r="C1806" s="80">
        <f>C1779+C1798+C1803</f>
        <v>5227900.0000000028</v>
      </c>
      <c r="D1806" s="80">
        <f>D1779+D1798+D1803</f>
        <v>5589900</v>
      </c>
      <c r="E1806" s="80">
        <f>E1779+E1798+E1803</f>
        <v>0</v>
      </c>
      <c r="F1806" s="30">
        <f t="shared" si="656"/>
        <v>106.9243864649285</v>
      </c>
      <c r="G1806" s="25"/>
      <c r="H1806" s="264"/>
    </row>
    <row r="1807" spans="1:8" s="26" customFormat="1" x14ac:dyDescent="0.2">
      <c r="A1807" s="62"/>
      <c r="B1807" s="40"/>
      <c r="C1807" s="63"/>
      <c r="D1807" s="63"/>
      <c r="E1807" s="63"/>
      <c r="F1807" s="145"/>
      <c r="G1807" s="25"/>
      <c r="H1807" s="264"/>
    </row>
    <row r="1808" spans="1:8" s="26" customFormat="1" x14ac:dyDescent="0.2">
      <c r="A1808" s="39"/>
      <c r="B1808" s="40"/>
      <c r="C1808" s="46"/>
      <c r="D1808" s="46"/>
      <c r="E1808" s="46"/>
      <c r="F1808" s="282"/>
      <c r="G1808" s="25"/>
      <c r="H1808" s="264"/>
    </row>
    <row r="1809" spans="1:8" s="26" customFormat="1" x14ac:dyDescent="0.2">
      <c r="A1809" s="44" t="s">
        <v>393</v>
      </c>
      <c r="B1809" s="47"/>
      <c r="C1809" s="46"/>
      <c r="D1809" s="46"/>
      <c r="E1809" s="46"/>
      <c r="F1809" s="282"/>
      <c r="G1809" s="25"/>
      <c r="H1809" s="264"/>
    </row>
    <row r="1810" spans="1:8" s="26" customFormat="1" x14ac:dyDescent="0.2">
      <c r="A1810" s="44" t="s">
        <v>377</v>
      </c>
      <c r="B1810" s="47"/>
      <c r="C1810" s="46"/>
      <c r="D1810" s="46"/>
      <c r="E1810" s="46"/>
      <c r="F1810" s="282"/>
      <c r="G1810" s="25"/>
      <c r="H1810" s="264"/>
    </row>
    <row r="1811" spans="1:8" s="26" customFormat="1" x14ac:dyDescent="0.2">
      <c r="A1811" s="44" t="s">
        <v>394</v>
      </c>
      <c r="B1811" s="47"/>
      <c r="C1811" s="46"/>
      <c r="D1811" s="46"/>
      <c r="E1811" s="46"/>
      <c r="F1811" s="282"/>
      <c r="G1811" s="25"/>
      <c r="H1811" s="264"/>
    </row>
    <row r="1812" spans="1:8" s="26" customFormat="1" x14ac:dyDescent="0.2">
      <c r="A1812" s="44" t="s">
        <v>293</v>
      </c>
      <c r="B1812" s="47"/>
      <c r="C1812" s="46"/>
      <c r="D1812" s="46"/>
      <c r="E1812" s="46"/>
      <c r="F1812" s="282"/>
      <c r="G1812" s="25"/>
      <c r="H1812" s="264"/>
    </row>
    <row r="1813" spans="1:8" s="26" customFormat="1" x14ac:dyDescent="0.2">
      <c r="A1813" s="44"/>
      <c r="B1813" s="72"/>
      <c r="C1813" s="63"/>
      <c r="D1813" s="63"/>
      <c r="E1813" s="63"/>
      <c r="F1813" s="145"/>
      <c r="G1813" s="25"/>
      <c r="H1813" s="264"/>
    </row>
    <row r="1814" spans="1:8" s="26" customFormat="1" x14ac:dyDescent="0.2">
      <c r="A1814" s="42">
        <v>410000</v>
      </c>
      <c r="B1814" s="43" t="s">
        <v>42</v>
      </c>
      <c r="C1814" s="41">
        <f t="shared" ref="C1814" si="667">C1815+C1820+C1832</f>
        <v>2257000</v>
      </c>
      <c r="D1814" s="41">
        <f t="shared" ref="D1814" si="668">D1815+D1820+D1832</f>
        <v>2589400</v>
      </c>
      <c r="E1814" s="41">
        <f>E1815+E1820+E1832</f>
        <v>0</v>
      </c>
      <c r="F1814" s="283">
        <f t="shared" ref="F1814:F1825" si="669">D1814/C1814*100</f>
        <v>114.72751439964554</v>
      </c>
      <c r="G1814" s="25"/>
      <c r="H1814" s="264"/>
    </row>
    <row r="1815" spans="1:8" s="26" customFormat="1" x14ac:dyDescent="0.2">
      <c r="A1815" s="42">
        <v>411000</v>
      </c>
      <c r="B1815" s="43" t="s">
        <v>43</v>
      </c>
      <c r="C1815" s="41">
        <f t="shared" ref="C1815" si="670">SUM(C1816:C1819)</f>
        <v>2068300</v>
      </c>
      <c r="D1815" s="41">
        <f t="shared" ref="D1815" si="671">SUM(D1816:D1819)</f>
        <v>2399500</v>
      </c>
      <c r="E1815" s="41">
        <f>SUM(E1816:E1819)</f>
        <v>0</v>
      </c>
      <c r="F1815" s="283">
        <f t="shared" si="669"/>
        <v>116.01315089687184</v>
      </c>
      <c r="G1815" s="25"/>
      <c r="H1815" s="264"/>
    </row>
    <row r="1816" spans="1:8" s="26" customFormat="1" x14ac:dyDescent="0.2">
      <c r="A1816" s="52">
        <v>411100</v>
      </c>
      <c r="B1816" s="45" t="s">
        <v>44</v>
      </c>
      <c r="C1816" s="54">
        <v>1894000</v>
      </c>
      <c r="D1816" s="46">
        <v>2244000</v>
      </c>
      <c r="E1816" s="54">
        <v>0</v>
      </c>
      <c r="F1816" s="280">
        <f t="shared" si="669"/>
        <v>118.47940865892292</v>
      </c>
      <c r="G1816" s="25"/>
      <c r="H1816" s="264"/>
    </row>
    <row r="1817" spans="1:8" s="26" customFormat="1" ht="40.5" x14ac:dyDescent="0.2">
      <c r="A1817" s="52">
        <v>411200</v>
      </c>
      <c r="B1817" s="45" t="s">
        <v>45</v>
      </c>
      <c r="C1817" s="54">
        <v>102700</v>
      </c>
      <c r="D1817" s="46">
        <v>103000</v>
      </c>
      <c r="E1817" s="54">
        <v>0</v>
      </c>
      <c r="F1817" s="280">
        <f t="shared" si="669"/>
        <v>100.29211295034079</v>
      </c>
      <c r="G1817" s="25"/>
      <c r="H1817" s="264"/>
    </row>
    <row r="1818" spans="1:8" s="26" customFormat="1" ht="40.5" x14ac:dyDescent="0.2">
      <c r="A1818" s="52">
        <v>411300</v>
      </c>
      <c r="B1818" s="45" t="s">
        <v>46</v>
      </c>
      <c r="C1818" s="54">
        <v>60500.000000000029</v>
      </c>
      <c r="D1818" s="46">
        <v>37500</v>
      </c>
      <c r="E1818" s="54">
        <v>0</v>
      </c>
      <c r="F1818" s="280">
        <f t="shared" si="669"/>
        <v>61.983471074380134</v>
      </c>
      <c r="G1818" s="25"/>
      <c r="H1818" s="264"/>
    </row>
    <row r="1819" spans="1:8" s="26" customFormat="1" x14ac:dyDescent="0.2">
      <c r="A1819" s="52">
        <v>411400</v>
      </c>
      <c r="B1819" s="45" t="s">
        <v>47</v>
      </c>
      <c r="C1819" s="54">
        <v>11100.000000000002</v>
      </c>
      <c r="D1819" s="46">
        <v>15000</v>
      </c>
      <c r="E1819" s="54">
        <v>0</v>
      </c>
      <c r="F1819" s="280">
        <f t="shared" si="669"/>
        <v>135.1351351351351</v>
      </c>
      <c r="G1819" s="25"/>
      <c r="H1819" s="264"/>
    </row>
    <row r="1820" spans="1:8" s="26" customFormat="1" x14ac:dyDescent="0.2">
      <c r="A1820" s="42">
        <v>412000</v>
      </c>
      <c r="B1820" s="47" t="s">
        <v>48</v>
      </c>
      <c r="C1820" s="41">
        <f t="shared" ref="C1820" si="672">SUM(C1821:C1831)</f>
        <v>188500</v>
      </c>
      <c r="D1820" s="41">
        <f t="shared" ref="D1820" si="673">SUM(D1821:D1831)</f>
        <v>189700</v>
      </c>
      <c r="E1820" s="41">
        <f>SUM(E1821:E1831)</f>
        <v>0</v>
      </c>
      <c r="F1820" s="283">
        <f t="shared" si="669"/>
        <v>100.6366047745358</v>
      </c>
      <c r="G1820" s="25"/>
      <c r="H1820" s="264"/>
    </row>
    <row r="1821" spans="1:8" s="26" customFormat="1" ht="40.5" x14ac:dyDescent="0.2">
      <c r="A1821" s="52">
        <v>412200</v>
      </c>
      <c r="B1821" s="45" t="s">
        <v>50</v>
      </c>
      <c r="C1821" s="54">
        <v>51000</v>
      </c>
      <c r="D1821" s="46">
        <v>52000</v>
      </c>
      <c r="E1821" s="54">
        <v>0</v>
      </c>
      <c r="F1821" s="280">
        <f t="shared" si="669"/>
        <v>101.96078431372548</v>
      </c>
      <c r="G1821" s="25"/>
      <c r="H1821" s="264"/>
    </row>
    <row r="1822" spans="1:8" s="26" customFormat="1" x14ac:dyDescent="0.2">
      <c r="A1822" s="52">
        <v>412300</v>
      </c>
      <c r="B1822" s="45" t="s">
        <v>51</v>
      </c>
      <c r="C1822" s="54">
        <v>11000</v>
      </c>
      <c r="D1822" s="46">
        <v>11000</v>
      </c>
      <c r="E1822" s="54">
        <v>0</v>
      </c>
      <c r="F1822" s="280">
        <f t="shared" si="669"/>
        <v>100</v>
      </c>
      <c r="G1822" s="25"/>
      <c r="H1822" s="264"/>
    </row>
    <row r="1823" spans="1:8" s="26" customFormat="1" x14ac:dyDescent="0.2">
      <c r="A1823" s="52">
        <v>412500</v>
      </c>
      <c r="B1823" s="45" t="s">
        <v>55</v>
      </c>
      <c r="C1823" s="54">
        <v>9000</v>
      </c>
      <c r="D1823" s="46">
        <v>9000</v>
      </c>
      <c r="E1823" s="54">
        <v>0</v>
      </c>
      <c r="F1823" s="280">
        <f t="shared" si="669"/>
        <v>100</v>
      </c>
      <c r="G1823" s="25"/>
      <c r="H1823" s="264"/>
    </row>
    <row r="1824" spans="1:8" s="26" customFormat="1" x14ac:dyDescent="0.2">
      <c r="A1824" s="52">
        <v>412600</v>
      </c>
      <c r="B1824" s="45" t="s">
        <v>56</v>
      </c>
      <c r="C1824" s="54">
        <v>9000</v>
      </c>
      <c r="D1824" s="46">
        <v>9000</v>
      </c>
      <c r="E1824" s="54">
        <v>0</v>
      </c>
      <c r="F1824" s="280">
        <f t="shared" si="669"/>
        <v>100</v>
      </c>
      <c r="G1824" s="25"/>
      <c r="H1824" s="264"/>
    </row>
    <row r="1825" spans="1:8" s="26" customFormat="1" x14ac:dyDescent="0.2">
      <c r="A1825" s="52">
        <v>412700</v>
      </c>
      <c r="B1825" s="45" t="s">
        <v>58</v>
      </c>
      <c r="C1825" s="54">
        <v>100000</v>
      </c>
      <c r="D1825" s="46">
        <v>100000</v>
      </c>
      <c r="E1825" s="54">
        <v>0</v>
      </c>
      <c r="F1825" s="280">
        <f t="shared" si="669"/>
        <v>100</v>
      </c>
      <c r="G1825" s="25"/>
      <c r="H1825" s="264"/>
    </row>
    <row r="1826" spans="1:8" s="26" customFormat="1" x14ac:dyDescent="0.2">
      <c r="A1826" s="52">
        <v>412900</v>
      </c>
      <c r="B1826" s="49" t="s">
        <v>72</v>
      </c>
      <c r="C1826" s="54">
        <v>0</v>
      </c>
      <c r="D1826" s="46">
        <v>500</v>
      </c>
      <c r="E1826" s="54">
        <v>0</v>
      </c>
      <c r="F1826" s="280">
        <v>0</v>
      </c>
      <c r="G1826" s="25"/>
      <c r="H1826" s="264"/>
    </row>
    <row r="1827" spans="1:8" s="26" customFormat="1" x14ac:dyDescent="0.2">
      <c r="A1827" s="52">
        <v>412900</v>
      </c>
      <c r="B1827" s="49" t="s">
        <v>73</v>
      </c>
      <c r="C1827" s="54">
        <v>2000</v>
      </c>
      <c r="D1827" s="46">
        <v>2000</v>
      </c>
      <c r="E1827" s="54">
        <v>0</v>
      </c>
      <c r="F1827" s="280">
        <f>D1827/C1827*100</f>
        <v>100</v>
      </c>
      <c r="G1827" s="25"/>
      <c r="H1827" s="264"/>
    </row>
    <row r="1828" spans="1:8" s="26" customFormat="1" x14ac:dyDescent="0.2">
      <c r="A1828" s="52">
        <v>412900</v>
      </c>
      <c r="B1828" s="45" t="s">
        <v>74</v>
      </c>
      <c r="C1828" s="54">
        <v>0</v>
      </c>
      <c r="D1828" s="46">
        <v>1000</v>
      </c>
      <c r="E1828" s="54">
        <v>0</v>
      </c>
      <c r="F1828" s="280">
        <v>0</v>
      </c>
      <c r="G1828" s="25"/>
      <c r="H1828" s="264"/>
    </row>
    <row r="1829" spans="1:8" s="26" customFormat="1" x14ac:dyDescent="0.2">
      <c r="A1829" s="52">
        <v>412900</v>
      </c>
      <c r="B1829" s="45" t="s">
        <v>75</v>
      </c>
      <c r="C1829" s="54">
        <v>0</v>
      </c>
      <c r="D1829" s="46">
        <v>1000</v>
      </c>
      <c r="E1829" s="54">
        <v>0</v>
      </c>
      <c r="F1829" s="280">
        <v>0</v>
      </c>
      <c r="G1829" s="25"/>
      <c r="H1829" s="264"/>
    </row>
    <row r="1830" spans="1:8" s="26" customFormat="1" x14ac:dyDescent="0.2">
      <c r="A1830" s="52">
        <v>412900</v>
      </c>
      <c r="B1830" s="49" t="s">
        <v>76</v>
      </c>
      <c r="C1830" s="54">
        <v>3000</v>
      </c>
      <c r="D1830" s="46">
        <v>4200</v>
      </c>
      <c r="E1830" s="54">
        <v>0</v>
      </c>
      <c r="F1830" s="280">
        <f>D1830/C1830*100</f>
        <v>140</v>
      </c>
      <c r="G1830" s="25"/>
      <c r="H1830" s="264"/>
    </row>
    <row r="1831" spans="1:8" s="26" customFormat="1" x14ac:dyDescent="0.2">
      <c r="A1831" s="52">
        <v>412900</v>
      </c>
      <c r="B1831" s="49" t="s">
        <v>78</v>
      </c>
      <c r="C1831" s="54">
        <v>3500</v>
      </c>
      <c r="D1831" s="46">
        <v>0</v>
      </c>
      <c r="E1831" s="54">
        <v>0</v>
      </c>
      <c r="F1831" s="280">
        <f>D1831/C1831*100</f>
        <v>0</v>
      </c>
      <c r="G1831" s="25"/>
      <c r="H1831" s="264"/>
    </row>
    <row r="1832" spans="1:8" s="51" customFormat="1" x14ac:dyDescent="0.2">
      <c r="A1832" s="42">
        <v>413000</v>
      </c>
      <c r="B1832" s="47" t="s">
        <v>95</v>
      </c>
      <c r="C1832" s="41">
        <f t="shared" ref="C1832" si="674">C1833</f>
        <v>200</v>
      </c>
      <c r="D1832" s="41">
        <f t="shared" ref="D1832" si="675">D1833</f>
        <v>200</v>
      </c>
      <c r="E1832" s="41">
        <f t="shared" ref="E1832" si="676">E1833</f>
        <v>0</v>
      </c>
      <c r="F1832" s="283">
        <f>D1832/C1832*100</f>
        <v>100</v>
      </c>
      <c r="G1832" s="266"/>
      <c r="H1832" s="264"/>
    </row>
    <row r="1833" spans="1:8" s="26" customFormat="1" x14ac:dyDescent="0.2">
      <c r="A1833" s="52">
        <v>413900</v>
      </c>
      <c r="B1833" s="45" t="s">
        <v>105</v>
      </c>
      <c r="C1833" s="54">
        <v>200</v>
      </c>
      <c r="D1833" s="46">
        <v>200</v>
      </c>
      <c r="E1833" s="54">
        <v>0</v>
      </c>
      <c r="F1833" s="280">
        <f>D1833/C1833*100</f>
        <v>100</v>
      </c>
      <c r="G1833" s="25"/>
      <c r="H1833" s="264"/>
    </row>
    <row r="1834" spans="1:8" s="26" customFormat="1" x14ac:dyDescent="0.2">
      <c r="A1834" s="42">
        <v>510000</v>
      </c>
      <c r="B1834" s="47" t="s">
        <v>245</v>
      </c>
      <c r="C1834" s="41">
        <f>C1835+C1838</f>
        <v>16200</v>
      </c>
      <c r="D1834" s="41">
        <f>D1835+D1838</f>
        <v>143200</v>
      </c>
      <c r="E1834" s="41">
        <f>E1835+E1838</f>
        <v>0</v>
      </c>
      <c r="F1834" s="283"/>
      <c r="G1834" s="25"/>
      <c r="H1834" s="264"/>
    </row>
    <row r="1835" spans="1:8" s="26" customFormat="1" x14ac:dyDescent="0.2">
      <c r="A1835" s="42">
        <v>511000</v>
      </c>
      <c r="B1835" s="47" t="s">
        <v>246</v>
      </c>
      <c r="C1835" s="41">
        <f>SUM(C1836:C1837)</f>
        <v>13400</v>
      </c>
      <c r="D1835" s="41">
        <f>SUM(D1836:D1837)</f>
        <v>142200</v>
      </c>
      <c r="E1835" s="41">
        <f>SUM(E1836:E1837)</f>
        <v>0</v>
      </c>
      <c r="F1835" s="283"/>
      <c r="G1835" s="25"/>
      <c r="H1835" s="264"/>
    </row>
    <row r="1836" spans="1:8" s="26" customFormat="1" x14ac:dyDescent="0.2">
      <c r="A1836" s="52">
        <v>511100</v>
      </c>
      <c r="B1836" s="45" t="s">
        <v>247</v>
      </c>
      <c r="C1836" s="54">
        <v>2200</v>
      </c>
      <c r="D1836" s="46">
        <v>2200</v>
      </c>
      <c r="E1836" s="54">
        <v>0</v>
      </c>
      <c r="F1836" s="280">
        <f>D1836/C1836*100</f>
        <v>100</v>
      </c>
      <c r="G1836" s="25"/>
      <c r="H1836" s="264"/>
    </row>
    <row r="1837" spans="1:8" s="26" customFormat="1" x14ac:dyDescent="0.2">
      <c r="A1837" s="52">
        <v>511300</v>
      </c>
      <c r="B1837" s="45" t="s">
        <v>249</v>
      </c>
      <c r="C1837" s="54">
        <v>11200</v>
      </c>
      <c r="D1837" s="46">
        <v>140000</v>
      </c>
      <c r="E1837" s="54">
        <v>0</v>
      </c>
      <c r="F1837" s="280"/>
      <c r="G1837" s="25"/>
      <c r="H1837" s="264"/>
    </row>
    <row r="1838" spans="1:8" s="51" customFormat="1" x14ac:dyDescent="0.2">
      <c r="A1838" s="42">
        <v>516000</v>
      </c>
      <c r="B1838" s="47" t="s">
        <v>257</v>
      </c>
      <c r="C1838" s="41">
        <f t="shared" ref="C1838" si="677">C1839</f>
        <v>2800</v>
      </c>
      <c r="D1838" s="41">
        <f t="shared" ref="D1838" si="678">D1839</f>
        <v>1000</v>
      </c>
      <c r="E1838" s="41">
        <f t="shared" ref="E1838" si="679">E1839</f>
        <v>0</v>
      </c>
      <c r="F1838" s="283">
        <f t="shared" ref="F1838:F1843" si="680">D1838/C1838*100</f>
        <v>35.714285714285715</v>
      </c>
      <c r="G1838" s="266"/>
      <c r="H1838" s="264"/>
    </row>
    <row r="1839" spans="1:8" s="26" customFormat="1" x14ac:dyDescent="0.2">
      <c r="A1839" s="52">
        <v>516100</v>
      </c>
      <c r="B1839" s="45" t="s">
        <v>257</v>
      </c>
      <c r="C1839" s="54">
        <v>2800</v>
      </c>
      <c r="D1839" s="46">
        <v>1000</v>
      </c>
      <c r="E1839" s="54">
        <v>0</v>
      </c>
      <c r="F1839" s="280">
        <f t="shared" si="680"/>
        <v>35.714285714285715</v>
      </c>
      <c r="G1839" s="25"/>
      <c r="H1839" s="264"/>
    </row>
    <row r="1840" spans="1:8" s="51" customFormat="1" x14ac:dyDescent="0.2">
      <c r="A1840" s="42">
        <v>630000</v>
      </c>
      <c r="B1840" s="47" t="s">
        <v>277</v>
      </c>
      <c r="C1840" s="41">
        <f>0+C1841</f>
        <v>11999.999999999998</v>
      </c>
      <c r="D1840" s="41">
        <f>0+D1841</f>
        <v>20000</v>
      </c>
      <c r="E1840" s="41">
        <f>0+E1841</f>
        <v>0</v>
      </c>
      <c r="F1840" s="283">
        <f t="shared" si="680"/>
        <v>166.66666666666669</v>
      </c>
      <c r="G1840" s="266"/>
      <c r="H1840" s="264"/>
    </row>
    <row r="1841" spans="1:8" s="51" customFormat="1" x14ac:dyDescent="0.2">
      <c r="A1841" s="42">
        <v>638000</v>
      </c>
      <c r="B1841" s="47" t="s">
        <v>284</v>
      </c>
      <c r="C1841" s="41">
        <f t="shared" ref="C1841" si="681">C1842</f>
        <v>11999.999999999998</v>
      </c>
      <c r="D1841" s="41">
        <f t="shared" ref="D1841" si="682">D1842</f>
        <v>20000</v>
      </c>
      <c r="E1841" s="41">
        <f t="shared" ref="E1841" si="683">E1842</f>
        <v>0</v>
      </c>
      <c r="F1841" s="283">
        <f t="shared" si="680"/>
        <v>166.66666666666669</v>
      </c>
      <c r="G1841" s="266"/>
      <c r="H1841" s="264"/>
    </row>
    <row r="1842" spans="1:8" s="26" customFormat="1" x14ac:dyDescent="0.2">
      <c r="A1842" s="52">
        <v>638100</v>
      </c>
      <c r="B1842" s="45" t="s">
        <v>285</v>
      </c>
      <c r="C1842" s="54">
        <v>11999.999999999998</v>
      </c>
      <c r="D1842" s="46">
        <v>20000</v>
      </c>
      <c r="E1842" s="54">
        <v>0</v>
      </c>
      <c r="F1842" s="280">
        <f t="shared" si="680"/>
        <v>166.66666666666669</v>
      </c>
      <c r="G1842" s="25"/>
      <c r="H1842" s="264"/>
    </row>
    <row r="1843" spans="1:8" s="26" customFormat="1" x14ac:dyDescent="0.2">
      <c r="A1843" s="82"/>
      <c r="B1843" s="76" t="s">
        <v>294</v>
      </c>
      <c r="C1843" s="80">
        <f>C1814+C1834+C1840</f>
        <v>2285200</v>
      </c>
      <c r="D1843" s="80">
        <f>D1814+D1834+D1840</f>
        <v>2752600</v>
      </c>
      <c r="E1843" s="80">
        <f>E1814+E1834+E1840</f>
        <v>0</v>
      </c>
      <c r="F1843" s="30">
        <f t="shared" si="680"/>
        <v>120.45335200420095</v>
      </c>
      <c r="G1843" s="25"/>
      <c r="H1843" s="264"/>
    </row>
    <row r="1844" spans="1:8" s="26" customFormat="1" x14ac:dyDescent="0.2">
      <c r="A1844" s="62"/>
      <c r="B1844" s="40"/>
      <c r="C1844" s="63"/>
      <c r="D1844" s="63"/>
      <c r="E1844" s="63"/>
      <c r="F1844" s="145"/>
      <c r="G1844" s="25"/>
      <c r="H1844" s="264"/>
    </row>
    <row r="1845" spans="1:8" s="26" customFormat="1" x14ac:dyDescent="0.2">
      <c r="A1845" s="39"/>
      <c r="B1845" s="40"/>
      <c r="C1845" s="46"/>
      <c r="D1845" s="46"/>
      <c r="E1845" s="46"/>
      <c r="F1845" s="282"/>
      <c r="G1845" s="25"/>
      <c r="H1845" s="264"/>
    </row>
    <row r="1846" spans="1:8" s="26" customFormat="1" x14ac:dyDescent="0.2">
      <c r="A1846" s="44" t="s">
        <v>395</v>
      </c>
      <c r="B1846" s="47"/>
      <c r="C1846" s="46"/>
      <c r="D1846" s="46"/>
      <c r="E1846" s="46"/>
      <c r="F1846" s="282"/>
      <c r="G1846" s="25"/>
      <c r="H1846" s="264"/>
    </row>
    <row r="1847" spans="1:8" s="26" customFormat="1" x14ac:dyDescent="0.2">
      <c r="A1847" s="44" t="s">
        <v>377</v>
      </c>
      <c r="B1847" s="47"/>
      <c r="C1847" s="46"/>
      <c r="D1847" s="46"/>
      <c r="E1847" s="46"/>
      <c r="F1847" s="282"/>
      <c r="G1847" s="25"/>
      <c r="H1847" s="264"/>
    </row>
    <row r="1848" spans="1:8" s="26" customFormat="1" x14ac:dyDescent="0.2">
      <c r="A1848" s="44" t="s">
        <v>396</v>
      </c>
      <c r="B1848" s="47"/>
      <c r="C1848" s="46"/>
      <c r="D1848" s="46"/>
      <c r="E1848" s="46"/>
      <c r="F1848" s="282"/>
      <c r="G1848" s="25"/>
      <c r="H1848" s="264"/>
    </row>
    <row r="1849" spans="1:8" s="26" customFormat="1" x14ac:dyDescent="0.2">
      <c r="A1849" s="44" t="s">
        <v>293</v>
      </c>
      <c r="B1849" s="47"/>
      <c r="C1849" s="46"/>
      <c r="D1849" s="46"/>
      <c r="E1849" s="46"/>
      <c r="F1849" s="282"/>
      <c r="G1849" s="25"/>
      <c r="H1849" s="264"/>
    </row>
    <row r="1850" spans="1:8" s="26" customFormat="1" x14ac:dyDescent="0.2">
      <c r="A1850" s="44"/>
      <c r="B1850" s="72"/>
      <c r="C1850" s="63"/>
      <c r="D1850" s="63"/>
      <c r="E1850" s="63"/>
      <c r="F1850" s="145"/>
      <c r="G1850" s="25"/>
      <c r="H1850" s="264"/>
    </row>
    <row r="1851" spans="1:8" s="26" customFormat="1" x14ac:dyDescent="0.2">
      <c r="A1851" s="42">
        <v>410000</v>
      </c>
      <c r="B1851" s="43" t="s">
        <v>42</v>
      </c>
      <c r="C1851" s="41">
        <f t="shared" ref="C1851" si="684">C1852+C1857</f>
        <v>2490200</v>
      </c>
      <c r="D1851" s="41">
        <f t="shared" ref="D1851" si="685">D1852+D1857</f>
        <v>2830600</v>
      </c>
      <c r="E1851" s="41">
        <f t="shared" ref="E1851" si="686">E1852+E1857</f>
        <v>0</v>
      </c>
      <c r="F1851" s="283">
        <f t="shared" ref="F1851:F1864" si="687">D1851/C1851*100</f>
        <v>113.66958477230745</v>
      </c>
      <c r="G1851" s="25"/>
      <c r="H1851" s="264"/>
    </row>
    <row r="1852" spans="1:8" s="26" customFormat="1" x14ac:dyDescent="0.2">
      <c r="A1852" s="42">
        <v>411000</v>
      </c>
      <c r="B1852" s="43" t="s">
        <v>43</v>
      </c>
      <c r="C1852" s="41">
        <f t="shared" ref="C1852" si="688">SUM(C1853:C1856)</f>
        <v>2258700</v>
      </c>
      <c r="D1852" s="41">
        <f t="shared" ref="D1852" si="689">SUM(D1853:D1856)</f>
        <v>2596600</v>
      </c>
      <c r="E1852" s="41">
        <f t="shared" ref="E1852" si="690">SUM(E1853:E1856)</f>
        <v>0</v>
      </c>
      <c r="F1852" s="283">
        <f t="shared" si="687"/>
        <v>114.95993270465313</v>
      </c>
      <c r="G1852" s="25"/>
      <c r="H1852" s="264"/>
    </row>
    <row r="1853" spans="1:8" s="26" customFormat="1" x14ac:dyDescent="0.2">
      <c r="A1853" s="52">
        <v>411100</v>
      </c>
      <c r="B1853" s="45" t="s">
        <v>44</v>
      </c>
      <c r="C1853" s="54">
        <v>2060300</v>
      </c>
      <c r="D1853" s="46">
        <v>2434000</v>
      </c>
      <c r="E1853" s="54">
        <v>0</v>
      </c>
      <c r="F1853" s="280">
        <f t="shared" si="687"/>
        <v>118.13813522302577</v>
      </c>
      <c r="G1853" s="25"/>
      <c r="H1853" s="264"/>
    </row>
    <row r="1854" spans="1:8" s="26" customFormat="1" ht="40.5" x14ac:dyDescent="0.2">
      <c r="A1854" s="52">
        <v>411200</v>
      </c>
      <c r="B1854" s="45" t="s">
        <v>45</v>
      </c>
      <c r="C1854" s="54">
        <v>91200</v>
      </c>
      <c r="D1854" s="46">
        <v>91200</v>
      </c>
      <c r="E1854" s="54">
        <v>0</v>
      </c>
      <c r="F1854" s="280">
        <f t="shared" si="687"/>
        <v>100</v>
      </c>
      <c r="G1854" s="25"/>
      <c r="H1854" s="264"/>
    </row>
    <row r="1855" spans="1:8" s="26" customFormat="1" ht="40.5" x14ac:dyDescent="0.2">
      <c r="A1855" s="52">
        <v>411300</v>
      </c>
      <c r="B1855" s="45" t="s">
        <v>46</v>
      </c>
      <c r="C1855" s="54">
        <v>81400</v>
      </c>
      <c r="D1855" s="46">
        <v>45400</v>
      </c>
      <c r="E1855" s="54">
        <v>0</v>
      </c>
      <c r="F1855" s="280">
        <f t="shared" si="687"/>
        <v>55.773955773955777</v>
      </c>
      <c r="G1855" s="25"/>
      <c r="H1855" s="264"/>
    </row>
    <row r="1856" spans="1:8" s="26" customFormat="1" x14ac:dyDescent="0.2">
      <c r="A1856" s="52">
        <v>411400</v>
      </c>
      <c r="B1856" s="45" t="s">
        <v>47</v>
      </c>
      <c r="C1856" s="54">
        <v>25800</v>
      </c>
      <c r="D1856" s="46">
        <v>26000</v>
      </c>
      <c r="E1856" s="54">
        <v>0</v>
      </c>
      <c r="F1856" s="280">
        <f t="shared" si="687"/>
        <v>100.77519379844961</v>
      </c>
      <c r="G1856" s="25"/>
      <c r="H1856" s="264"/>
    </row>
    <row r="1857" spans="1:8" s="26" customFormat="1" x14ac:dyDescent="0.2">
      <c r="A1857" s="42">
        <v>412000</v>
      </c>
      <c r="B1857" s="47" t="s">
        <v>48</v>
      </c>
      <c r="C1857" s="41">
        <f t="shared" ref="C1857" si="691">SUM(C1858:C1868)</f>
        <v>231500</v>
      </c>
      <c r="D1857" s="41">
        <f t="shared" ref="D1857" si="692">SUM(D1858:D1868)</f>
        <v>234000</v>
      </c>
      <c r="E1857" s="41">
        <f t="shared" ref="E1857" si="693">SUM(E1858:E1868)</f>
        <v>0</v>
      </c>
      <c r="F1857" s="283">
        <f t="shared" si="687"/>
        <v>101.07991360691145</v>
      </c>
      <c r="G1857" s="25"/>
      <c r="H1857" s="264"/>
    </row>
    <row r="1858" spans="1:8" s="26" customFormat="1" ht="40.5" x14ac:dyDescent="0.2">
      <c r="A1858" s="52">
        <v>412200</v>
      </c>
      <c r="B1858" s="45" t="s">
        <v>50</v>
      </c>
      <c r="C1858" s="54">
        <v>52500</v>
      </c>
      <c r="D1858" s="46">
        <v>53000</v>
      </c>
      <c r="E1858" s="54">
        <v>0</v>
      </c>
      <c r="F1858" s="280">
        <f t="shared" si="687"/>
        <v>100.95238095238095</v>
      </c>
      <c r="G1858" s="25"/>
      <c r="H1858" s="264"/>
    </row>
    <row r="1859" spans="1:8" s="26" customFormat="1" x14ac:dyDescent="0.2">
      <c r="A1859" s="52">
        <v>412300</v>
      </c>
      <c r="B1859" s="45" t="s">
        <v>51</v>
      </c>
      <c r="C1859" s="54">
        <v>20000</v>
      </c>
      <c r="D1859" s="46">
        <v>20000</v>
      </c>
      <c r="E1859" s="54">
        <v>0</v>
      </c>
      <c r="F1859" s="280">
        <f t="shared" si="687"/>
        <v>100</v>
      </c>
      <c r="G1859" s="25"/>
      <c r="H1859" s="264"/>
    </row>
    <row r="1860" spans="1:8" s="26" customFormat="1" x14ac:dyDescent="0.2">
      <c r="A1860" s="52">
        <v>412500</v>
      </c>
      <c r="B1860" s="45" t="s">
        <v>55</v>
      </c>
      <c r="C1860" s="54">
        <v>11000</v>
      </c>
      <c r="D1860" s="46">
        <v>11000</v>
      </c>
      <c r="E1860" s="54">
        <v>0</v>
      </c>
      <c r="F1860" s="280">
        <f t="shared" si="687"/>
        <v>100</v>
      </c>
      <c r="G1860" s="25"/>
      <c r="H1860" s="264"/>
    </row>
    <row r="1861" spans="1:8" s="26" customFormat="1" x14ac:dyDescent="0.2">
      <c r="A1861" s="52">
        <v>412600</v>
      </c>
      <c r="B1861" s="45" t="s">
        <v>56</v>
      </c>
      <c r="C1861" s="54">
        <v>17000</v>
      </c>
      <c r="D1861" s="46">
        <v>17000</v>
      </c>
      <c r="E1861" s="54">
        <v>0</v>
      </c>
      <c r="F1861" s="280">
        <f t="shared" si="687"/>
        <v>100</v>
      </c>
      <c r="G1861" s="25"/>
      <c r="H1861" s="264"/>
    </row>
    <row r="1862" spans="1:8" s="26" customFormat="1" x14ac:dyDescent="0.2">
      <c r="A1862" s="52">
        <v>412700</v>
      </c>
      <c r="B1862" s="45" t="s">
        <v>58</v>
      </c>
      <c r="C1862" s="54">
        <v>122000.00000000001</v>
      </c>
      <c r="D1862" s="46">
        <v>122000.00000000001</v>
      </c>
      <c r="E1862" s="54">
        <v>0</v>
      </c>
      <c r="F1862" s="280">
        <f t="shared" si="687"/>
        <v>100</v>
      </c>
      <c r="G1862" s="25"/>
      <c r="H1862" s="264"/>
    </row>
    <row r="1863" spans="1:8" s="26" customFormat="1" x14ac:dyDescent="0.2">
      <c r="A1863" s="52">
        <v>412900</v>
      </c>
      <c r="B1863" s="49" t="s">
        <v>72</v>
      </c>
      <c r="C1863" s="54">
        <v>2000</v>
      </c>
      <c r="D1863" s="46">
        <v>1000</v>
      </c>
      <c r="E1863" s="54">
        <v>0</v>
      </c>
      <c r="F1863" s="280">
        <f t="shared" si="687"/>
        <v>50</v>
      </c>
      <c r="G1863" s="25"/>
      <c r="H1863" s="264"/>
    </row>
    <row r="1864" spans="1:8" s="26" customFormat="1" x14ac:dyDescent="0.2">
      <c r="A1864" s="52">
        <v>412900</v>
      </c>
      <c r="B1864" s="49" t="s">
        <v>73</v>
      </c>
      <c r="C1864" s="54">
        <v>1000</v>
      </c>
      <c r="D1864" s="46">
        <v>1000</v>
      </c>
      <c r="E1864" s="54">
        <v>0</v>
      </c>
      <c r="F1864" s="280">
        <f t="shared" si="687"/>
        <v>100</v>
      </c>
      <c r="G1864" s="25"/>
      <c r="H1864" s="264"/>
    </row>
    <row r="1865" spans="1:8" s="26" customFormat="1" x14ac:dyDescent="0.2">
      <c r="A1865" s="52">
        <v>412900</v>
      </c>
      <c r="B1865" s="45" t="s">
        <v>74</v>
      </c>
      <c r="C1865" s="54">
        <v>0</v>
      </c>
      <c r="D1865" s="46">
        <v>1000</v>
      </c>
      <c r="E1865" s="54">
        <v>0</v>
      </c>
      <c r="F1865" s="280">
        <v>0</v>
      </c>
      <c r="G1865" s="25"/>
      <c r="H1865" s="264"/>
    </row>
    <row r="1866" spans="1:8" s="26" customFormat="1" x14ac:dyDescent="0.2">
      <c r="A1866" s="52">
        <v>412900</v>
      </c>
      <c r="B1866" s="49" t="s">
        <v>75</v>
      </c>
      <c r="C1866" s="54">
        <v>1500</v>
      </c>
      <c r="D1866" s="46">
        <v>1500</v>
      </c>
      <c r="E1866" s="54">
        <v>0</v>
      </c>
      <c r="F1866" s="280">
        <f>D1866/C1866*100</f>
        <v>100</v>
      </c>
      <c r="G1866" s="25"/>
      <c r="H1866" s="264"/>
    </row>
    <row r="1867" spans="1:8" s="26" customFormat="1" x14ac:dyDescent="0.2">
      <c r="A1867" s="52">
        <v>412900</v>
      </c>
      <c r="B1867" s="49" t="s">
        <v>76</v>
      </c>
      <c r="C1867" s="54">
        <v>4500</v>
      </c>
      <c r="D1867" s="46">
        <v>5000</v>
      </c>
      <c r="E1867" s="54">
        <v>0</v>
      </c>
      <c r="F1867" s="280">
        <f>D1867/C1867*100</f>
        <v>111.11111111111111</v>
      </c>
      <c r="G1867" s="25"/>
      <c r="H1867" s="264"/>
    </row>
    <row r="1868" spans="1:8" s="26" customFormat="1" x14ac:dyDescent="0.2">
      <c r="A1868" s="52">
        <v>412900</v>
      </c>
      <c r="B1868" s="45" t="s">
        <v>78</v>
      </c>
      <c r="C1868" s="54">
        <v>0</v>
      </c>
      <c r="D1868" s="46">
        <v>1500</v>
      </c>
      <c r="E1868" s="54">
        <v>0</v>
      </c>
      <c r="F1868" s="280">
        <v>0</v>
      </c>
      <c r="G1868" s="25"/>
      <c r="H1868" s="264"/>
    </row>
    <row r="1869" spans="1:8" s="51" customFormat="1" x14ac:dyDescent="0.2">
      <c r="A1869" s="42">
        <v>510000</v>
      </c>
      <c r="B1869" s="47" t="s">
        <v>245</v>
      </c>
      <c r="C1869" s="41">
        <f>C1870+0+0</f>
        <v>20100</v>
      </c>
      <c r="D1869" s="41">
        <f>D1870+0+0</f>
        <v>182000</v>
      </c>
      <c r="E1869" s="41">
        <f>E1870+0+0</f>
        <v>0</v>
      </c>
      <c r="F1869" s="283"/>
      <c r="G1869" s="266"/>
      <c r="H1869" s="264"/>
    </row>
    <row r="1870" spans="1:8" s="51" customFormat="1" x14ac:dyDescent="0.2">
      <c r="A1870" s="42">
        <v>511000</v>
      </c>
      <c r="B1870" s="47" t="s">
        <v>246</v>
      </c>
      <c r="C1870" s="41">
        <f>0+C1871+C1872</f>
        <v>20100</v>
      </c>
      <c r="D1870" s="41">
        <f>0+D1871+D1872</f>
        <v>182000</v>
      </c>
      <c r="E1870" s="41">
        <f>0+E1871+E1872</f>
        <v>0</v>
      </c>
      <c r="F1870" s="283"/>
      <c r="G1870" s="266"/>
      <c r="H1870" s="264"/>
    </row>
    <row r="1871" spans="1:8" s="26" customFormat="1" x14ac:dyDescent="0.2">
      <c r="A1871" s="52">
        <v>511300</v>
      </c>
      <c r="B1871" s="45" t="s">
        <v>249</v>
      </c>
      <c r="C1871" s="54">
        <v>19100</v>
      </c>
      <c r="D1871" s="46">
        <v>182000</v>
      </c>
      <c r="E1871" s="54">
        <v>0</v>
      </c>
      <c r="F1871" s="280"/>
      <c r="G1871" s="25"/>
      <c r="H1871" s="264"/>
    </row>
    <row r="1872" spans="1:8" s="26" customFormat="1" x14ac:dyDescent="0.2">
      <c r="A1872" s="52">
        <v>511700</v>
      </c>
      <c r="B1872" s="45" t="s">
        <v>252</v>
      </c>
      <c r="C1872" s="54">
        <v>1000</v>
      </c>
      <c r="D1872" s="46">
        <v>0</v>
      </c>
      <c r="E1872" s="54">
        <v>0</v>
      </c>
      <c r="F1872" s="280">
        <f>D1872/C1872*100</f>
        <v>0</v>
      </c>
      <c r="G1872" s="25"/>
      <c r="H1872" s="264"/>
    </row>
    <row r="1873" spans="1:8" s="51" customFormat="1" x14ac:dyDescent="0.2">
      <c r="A1873" s="42">
        <v>630000</v>
      </c>
      <c r="B1873" s="47" t="s">
        <v>277</v>
      </c>
      <c r="C1873" s="41">
        <f>0+C1874</f>
        <v>70000.000000000044</v>
      </c>
      <c r="D1873" s="41">
        <f>0+D1874</f>
        <v>50000</v>
      </c>
      <c r="E1873" s="41">
        <f>0+E1874</f>
        <v>0</v>
      </c>
      <c r="F1873" s="283">
        <f>D1873/C1873*100</f>
        <v>71.428571428571388</v>
      </c>
      <c r="G1873" s="266"/>
      <c r="H1873" s="264"/>
    </row>
    <row r="1874" spans="1:8" s="51" customFormat="1" x14ac:dyDescent="0.2">
      <c r="A1874" s="42">
        <v>638000</v>
      </c>
      <c r="B1874" s="47" t="s">
        <v>284</v>
      </c>
      <c r="C1874" s="41">
        <f t="shared" ref="C1874" si="694">C1875</f>
        <v>70000.000000000044</v>
      </c>
      <c r="D1874" s="41">
        <f t="shared" ref="D1874" si="695">D1875</f>
        <v>50000</v>
      </c>
      <c r="E1874" s="41">
        <f>E1875</f>
        <v>0</v>
      </c>
      <c r="F1874" s="283">
        <f>D1874/C1874*100</f>
        <v>71.428571428571388</v>
      </c>
      <c r="G1874" s="266"/>
      <c r="H1874" s="264"/>
    </row>
    <row r="1875" spans="1:8" s="26" customFormat="1" x14ac:dyDescent="0.2">
      <c r="A1875" s="52">
        <v>638100</v>
      </c>
      <c r="B1875" s="45" t="s">
        <v>285</v>
      </c>
      <c r="C1875" s="54">
        <v>70000.000000000044</v>
      </c>
      <c r="D1875" s="46">
        <v>50000</v>
      </c>
      <c r="E1875" s="54">
        <v>0</v>
      </c>
      <c r="F1875" s="280">
        <f>D1875/C1875*100</f>
        <v>71.428571428571388</v>
      </c>
      <c r="G1875" s="25"/>
      <c r="H1875" s="264"/>
    </row>
    <row r="1876" spans="1:8" s="26" customFormat="1" x14ac:dyDescent="0.2">
      <c r="A1876" s="82"/>
      <c r="B1876" s="76" t="s">
        <v>294</v>
      </c>
      <c r="C1876" s="80">
        <f>C1851+C1869+C1873</f>
        <v>2580300</v>
      </c>
      <c r="D1876" s="80">
        <f>D1851+D1869+D1873</f>
        <v>3062600</v>
      </c>
      <c r="E1876" s="80">
        <f>E1851+E1869+E1873</f>
        <v>0</v>
      </c>
      <c r="F1876" s="30">
        <f>D1876/C1876*100</f>
        <v>118.6916250048444</v>
      </c>
      <c r="G1876" s="25"/>
      <c r="H1876" s="264"/>
    </row>
    <row r="1877" spans="1:8" s="26" customFormat="1" x14ac:dyDescent="0.2">
      <c r="A1877" s="62"/>
      <c r="B1877" s="40"/>
      <c r="C1877" s="63"/>
      <c r="D1877" s="63"/>
      <c r="E1877" s="63"/>
      <c r="F1877" s="145"/>
      <c r="G1877" s="25"/>
      <c r="H1877" s="264"/>
    </row>
    <row r="1878" spans="1:8" s="26" customFormat="1" x14ac:dyDescent="0.2">
      <c r="A1878" s="39"/>
      <c r="B1878" s="40"/>
      <c r="C1878" s="46"/>
      <c r="D1878" s="46"/>
      <c r="E1878" s="46"/>
      <c r="F1878" s="282"/>
      <c r="G1878" s="25"/>
      <c r="H1878" s="264"/>
    </row>
    <row r="1879" spans="1:8" s="26" customFormat="1" x14ac:dyDescent="0.2">
      <c r="A1879" s="44" t="s">
        <v>397</v>
      </c>
      <c r="B1879" s="47"/>
      <c r="C1879" s="46"/>
      <c r="D1879" s="46"/>
      <c r="E1879" s="46"/>
      <c r="F1879" s="282"/>
      <c r="G1879" s="25"/>
      <c r="H1879" s="264"/>
    </row>
    <row r="1880" spans="1:8" s="26" customFormat="1" x14ac:dyDescent="0.2">
      <c r="A1880" s="44" t="s">
        <v>377</v>
      </c>
      <c r="B1880" s="47"/>
      <c r="C1880" s="46"/>
      <c r="D1880" s="46"/>
      <c r="E1880" s="46"/>
      <c r="F1880" s="282"/>
      <c r="G1880" s="25"/>
      <c r="H1880" s="264"/>
    </row>
    <row r="1881" spans="1:8" s="26" customFormat="1" x14ac:dyDescent="0.2">
      <c r="A1881" s="44" t="s">
        <v>398</v>
      </c>
      <c r="B1881" s="47"/>
      <c r="C1881" s="46"/>
      <c r="D1881" s="46"/>
      <c r="E1881" s="46"/>
      <c r="F1881" s="282"/>
      <c r="G1881" s="25"/>
      <c r="H1881" s="264"/>
    </row>
    <row r="1882" spans="1:8" s="26" customFormat="1" x14ac:dyDescent="0.2">
      <c r="A1882" s="44" t="s">
        <v>293</v>
      </c>
      <c r="B1882" s="47"/>
      <c r="C1882" s="46"/>
      <c r="D1882" s="46"/>
      <c r="E1882" s="46"/>
      <c r="F1882" s="282"/>
      <c r="G1882" s="25"/>
      <c r="H1882" s="264"/>
    </row>
    <row r="1883" spans="1:8" s="26" customFormat="1" x14ac:dyDescent="0.2">
      <c r="A1883" s="44"/>
      <c r="B1883" s="72"/>
      <c r="C1883" s="63"/>
      <c r="D1883" s="63"/>
      <c r="E1883" s="63"/>
      <c r="F1883" s="145"/>
      <c r="G1883" s="25"/>
      <c r="H1883" s="264"/>
    </row>
    <row r="1884" spans="1:8" s="26" customFormat="1" x14ac:dyDescent="0.2">
      <c r="A1884" s="42">
        <v>410000</v>
      </c>
      <c r="B1884" s="43" t="s">
        <v>42</v>
      </c>
      <c r="C1884" s="41">
        <f t="shared" ref="C1884" si="696">C1885+C1890</f>
        <v>2318500</v>
      </c>
      <c r="D1884" s="41">
        <f t="shared" ref="D1884" si="697">D1885+D1890</f>
        <v>2535100</v>
      </c>
      <c r="E1884" s="41">
        <f>E1885+E1890</f>
        <v>0</v>
      </c>
      <c r="F1884" s="283">
        <f t="shared" ref="F1884:F1897" si="698">D1884/C1884*100</f>
        <v>109.34224714254906</v>
      </c>
      <c r="G1884" s="25"/>
      <c r="H1884" s="264"/>
    </row>
    <row r="1885" spans="1:8" s="26" customFormat="1" x14ac:dyDescent="0.2">
      <c r="A1885" s="42">
        <v>411000</v>
      </c>
      <c r="B1885" s="43" t="s">
        <v>43</v>
      </c>
      <c r="C1885" s="41">
        <f t="shared" ref="C1885" si="699">SUM(C1886:C1889)</f>
        <v>2008500</v>
      </c>
      <c r="D1885" s="41">
        <f t="shared" ref="D1885" si="700">SUM(D1886:D1889)</f>
        <v>2221900</v>
      </c>
      <c r="E1885" s="41">
        <f>SUM(E1886:E1889)</f>
        <v>0</v>
      </c>
      <c r="F1885" s="283">
        <f t="shared" si="698"/>
        <v>110.62484441125218</v>
      </c>
      <c r="G1885" s="25"/>
      <c r="H1885" s="264"/>
    </row>
    <row r="1886" spans="1:8" s="26" customFormat="1" x14ac:dyDescent="0.2">
      <c r="A1886" s="52">
        <v>411100</v>
      </c>
      <c r="B1886" s="45" t="s">
        <v>44</v>
      </c>
      <c r="C1886" s="54">
        <v>1897200</v>
      </c>
      <c r="D1886" s="46">
        <v>2123000</v>
      </c>
      <c r="E1886" s="54">
        <v>0</v>
      </c>
      <c r="F1886" s="280">
        <f t="shared" si="698"/>
        <v>111.90174994729074</v>
      </c>
      <c r="G1886" s="25"/>
      <c r="H1886" s="264"/>
    </row>
    <row r="1887" spans="1:8" s="26" customFormat="1" ht="40.5" x14ac:dyDescent="0.2">
      <c r="A1887" s="52">
        <v>411200</v>
      </c>
      <c r="B1887" s="45" t="s">
        <v>45</v>
      </c>
      <c r="C1887" s="54">
        <v>79700</v>
      </c>
      <c r="D1887" s="46">
        <v>80000</v>
      </c>
      <c r="E1887" s="54">
        <v>0</v>
      </c>
      <c r="F1887" s="280">
        <f t="shared" si="698"/>
        <v>100.37641154328733</v>
      </c>
      <c r="G1887" s="25"/>
      <c r="H1887" s="264"/>
    </row>
    <row r="1888" spans="1:8" s="26" customFormat="1" ht="40.5" x14ac:dyDescent="0.2">
      <c r="A1888" s="52">
        <v>411300</v>
      </c>
      <c r="B1888" s="45" t="s">
        <v>46</v>
      </c>
      <c r="C1888" s="54">
        <v>20300</v>
      </c>
      <c r="D1888" s="46">
        <v>6900</v>
      </c>
      <c r="E1888" s="54">
        <v>0</v>
      </c>
      <c r="F1888" s="280">
        <f t="shared" si="698"/>
        <v>33.990147783251231</v>
      </c>
      <c r="G1888" s="25"/>
      <c r="H1888" s="264"/>
    </row>
    <row r="1889" spans="1:8" s="26" customFormat="1" x14ac:dyDescent="0.2">
      <c r="A1889" s="52">
        <v>411400</v>
      </c>
      <c r="B1889" s="45" t="s">
        <v>47</v>
      </c>
      <c r="C1889" s="54">
        <v>11299.999999999996</v>
      </c>
      <c r="D1889" s="46">
        <v>12000</v>
      </c>
      <c r="E1889" s="54">
        <v>0</v>
      </c>
      <c r="F1889" s="280">
        <f t="shared" si="698"/>
        <v>106.19469026548676</v>
      </c>
      <c r="G1889" s="25"/>
      <c r="H1889" s="264"/>
    </row>
    <row r="1890" spans="1:8" s="26" customFormat="1" x14ac:dyDescent="0.2">
      <c r="A1890" s="42">
        <v>412000</v>
      </c>
      <c r="B1890" s="47" t="s">
        <v>48</v>
      </c>
      <c r="C1890" s="41">
        <f>SUM(C1891:C1900)</f>
        <v>309999.99999999994</v>
      </c>
      <c r="D1890" s="41">
        <f>SUM(D1891:D1900)</f>
        <v>313199.99999999994</v>
      </c>
      <c r="E1890" s="41">
        <f>SUM(E1891:E1900)</f>
        <v>0</v>
      </c>
      <c r="F1890" s="283">
        <f t="shared" si="698"/>
        <v>101.03225806451613</v>
      </c>
      <c r="G1890" s="25"/>
      <c r="H1890" s="264"/>
    </row>
    <row r="1891" spans="1:8" s="26" customFormat="1" ht="40.5" x14ac:dyDescent="0.2">
      <c r="A1891" s="52">
        <v>412200</v>
      </c>
      <c r="B1891" s="45" t="s">
        <v>50</v>
      </c>
      <c r="C1891" s="54">
        <v>120900</v>
      </c>
      <c r="D1891" s="46">
        <v>122000</v>
      </c>
      <c r="E1891" s="54">
        <v>0</v>
      </c>
      <c r="F1891" s="280">
        <f t="shared" si="698"/>
        <v>100.90984284532671</v>
      </c>
      <c r="G1891" s="25"/>
      <c r="H1891" s="264"/>
    </row>
    <row r="1892" spans="1:8" s="26" customFormat="1" x14ac:dyDescent="0.2">
      <c r="A1892" s="52">
        <v>412300</v>
      </c>
      <c r="B1892" s="45" t="s">
        <v>51</v>
      </c>
      <c r="C1892" s="54">
        <v>16000</v>
      </c>
      <c r="D1892" s="46">
        <v>16000</v>
      </c>
      <c r="E1892" s="54">
        <v>0</v>
      </c>
      <c r="F1892" s="280">
        <f t="shared" si="698"/>
        <v>100</v>
      </c>
      <c r="G1892" s="25"/>
      <c r="H1892" s="264"/>
    </row>
    <row r="1893" spans="1:8" s="26" customFormat="1" x14ac:dyDescent="0.2">
      <c r="A1893" s="52">
        <v>412500</v>
      </c>
      <c r="B1893" s="45" t="s">
        <v>55</v>
      </c>
      <c r="C1893" s="54">
        <v>6000.0000000000036</v>
      </c>
      <c r="D1893" s="46">
        <v>6000.0000000000036</v>
      </c>
      <c r="E1893" s="54">
        <v>0</v>
      </c>
      <c r="F1893" s="280">
        <f t="shared" si="698"/>
        <v>100</v>
      </c>
      <c r="G1893" s="25"/>
      <c r="H1893" s="264"/>
    </row>
    <row r="1894" spans="1:8" s="26" customFormat="1" x14ac:dyDescent="0.2">
      <c r="A1894" s="52">
        <v>412600</v>
      </c>
      <c r="B1894" s="45" t="s">
        <v>56</v>
      </c>
      <c r="C1894" s="54">
        <v>22000</v>
      </c>
      <c r="D1894" s="46">
        <v>22000</v>
      </c>
      <c r="E1894" s="54">
        <v>0</v>
      </c>
      <c r="F1894" s="280">
        <f t="shared" si="698"/>
        <v>100</v>
      </c>
      <c r="G1894" s="25"/>
      <c r="H1894" s="264"/>
    </row>
    <row r="1895" spans="1:8" s="26" customFormat="1" x14ac:dyDescent="0.2">
      <c r="A1895" s="52">
        <v>412700</v>
      </c>
      <c r="B1895" s="45" t="s">
        <v>58</v>
      </c>
      <c r="C1895" s="54">
        <v>138999.99999999994</v>
      </c>
      <c r="D1895" s="46">
        <v>138999.99999999994</v>
      </c>
      <c r="E1895" s="54">
        <v>0</v>
      </c>
      <c r="F1895" s="280">
        <f t="shared" si="698"/>
        <v>100</v>
      </c>
      <c r="G1895" s="25"/>
      <c r="H1895" s="264"/>
    </row>
    <row r="1896" spans="1:8" s="26" customFormat="1" x14ac:dyDescent="0.2">
      <c r="A1896" s="52">
        <v>412900</v>
      </c>
      <c r="B1896" s="49" t="s">
        <v>72</v>
      </c>
      <c r="C1896" s="54">
        <v>400</v>
      </c>
      <c r="D1896" s="46">
        <v>400</v>
      </c>
      <c r="E1896" s="54">
        <v>0</v>
      </c>
      <c r="F1896" s="280">
        <f t="shared" si="698"/>
        <v>100</v>
      </c>
      <c r="G1896" s="25"/>
      <c r="H1896" s="264"/>
    </row>
    <row r="1897" spans="1:8" s="26" customFormat="1" x14ac:dyDescent="0.2">
      <c r="A1897" s="52">
        <v>412900</v>
      </c>
      <c r="B1897" s="49" t="s">
        <v>73</v>
      </c>
      <c r="C1897" s="54">
        <v>800</v>
      </c>
      <c r="D1897" s="46">
        <v>800</v>
      </c>
      <c r="E1897" s="54">
        <v>0</v>
      </c>
      <c r="F1897" s="280">
        <f t="shared" si="698"/>
        <v>100</v>
      </c>
      <c r="G1897" s="25"/>
      <c r="H1897" s="264"/>
    </row>
    <row r="1898" spans="1:8" s="26" customFormat="1" x14ac:dyDescent="0.2">
      <c r="A1898" s="52">
        <v>412900</v>
      </c>
      <c r="B1898" s="45" t="s">
        <v>74</v>
      </c>
      <c r="C1898" s="54">
        <v>0</v>
      </c>
      <c r="D1898" s="46">
        <v>1000</v>
      </c>
      <c r="E1898" s="54">
        <v>0</v>
      </c>
      <c r="F1898" s="280">
        <v>0</v>
      </c>
      <c r="G1898" s="25"/>
      <c r="H1898" s="264"/>
    </row>
    <row r="1899" spans="1:8" s="26" customFormat="1" x14ac:dyDescent="0.2">
      <c r="A1899" s="52">
        <v>412900</v>
      </c>
      <c r="B1899" s="49" t="s">
        <v>75</v>
      </c>
      <c r="C1899" s="54">
        <v>1000</v>
      </c>
      <c r="D1899" s="46">
        <v>1500</v>
      </c>
      <c r="E1899" s="54">
        <v>0</v>
      </c>
      <c r="F1899" s="280">
        <f t="shared" ref="F1899:F1911" si="701">D1899/C1899*100</f>
        <v>150</v>
      </c>
      <c r="G1899" s="25"/>
      <c r="H1899" s="264"/>
    </row>
    <row r="1900" spans="1:8" s="26" customFormat="1" x14ac:dyDescent="0.2">
      <c r="A1900" s="52">
        <v>412900</v>
      </c>
      <c r="B1900" s="49" t="s">
        <v>76</v>
      </c>
      <c r="C1900" s="54">
        <v>3899.9999999999982</v>
      </c>
      <c r="D1900" s="46">
        <v>4500</v>
      </c>
      <c r="E1900" s="54">
        <v>0</v>
      </c>
      <c r="F1900" s="280">
        <f t="shared" si="701"/>
        <v>115.38461538461544</v>
      </c>
      <c r="G1900" s="25"/>
      <c r="H1900" s="264"/>
    </row>
    <row r="1901" spans="1:8" s="26" customFormat="1" x14ac:dyDescent="0.2">
      <c r="A1901" s="42">
        <v>510000</v>
      </c>
      <c r="B1901" s="47" t="s">
        <v>245</v>
      </c>
      <c r="C1901" s="41">
        <f t="shared" ref="C1901" si="702">C1902+C1904</f>
        <v>11500</v>
      </c>
      <c r="D1901" s="41">
        <f t="shared" ref="D1901" si="703">D1902+D1904</f>
        <v>11500</v>
      </c>
      <c r="E1901" s="41">
        <f>E1902+E1904</f>
        <v>0</v>
      </c>
      <c r="F1901" s="283">
        <f t="shared" si="701"/>
        <v>100</v>
      </c>
      <c r="G1901" s="25"/>
      <c r="H1901" s="264"/>
    </row>
    <row r="1902" spans="1:8" s="26" customFormat="1" x14ac:dyDescent="0.2">
      <c r="A1902" s="42">
        <v>511000</v>
      </c>
      <c r="B1902" s="47" t="s">
        <v>246</v>
      </c>
      <c r="C1902" s="41">
        <f t="shared" ref="C1902" si="704">SUM(C1903:C1903)</f>
        <v>10000</v>
      </c>
      <c r="D1902" s="41">
        <f t="shared" ref="D1902" si="705">SUM(D1903:D1903)</f>
        <v>10000</v>
      </c>
      <c r="E1902" s="41">
        <f t="shared" ref="E1902" si="706">SUM(E1903:E1903)</f>
        <v>0</v>
      </c>
      <c r="F1902" s="283">
        <f t="shared" si="701"/>
        <v>100</v>
      </c>
      <c r="G1902" s="25"/>
      <c r="H1902" s="264"/>
    </row>
    <row r="1903" spans="1:8" s="26" customFormat="1" x14ac:dyDescent="0.2">
      <c r="A1903" s="52">
        <v>511300</v>
      </c>
      <c r="B1903" s="45" t="s">
        <v>249</v>
      </c>
      <c r="C1903" s="54">
        <v>10000</v>
      </c>
      <c r="D1903" s="46">
        <v>10000</v>
      </c>
      <c r="E1903" s="54">
        <v>0</v>
      </c>
      <c r="F1903" s="280">
        <f t="shared" si="701"/>
        <v>100</v>
      </c>
      <c r="G1903" s="25"/>
      <c r="H1903" s="264"/>
    </row>
    <row r="1904" spans="1:8" s="26" customFormat="1" x14ac:dyDescent="0.2">
      <c r="A1904" s="42">
        <v>516000</v>
      </c>
      <c r="B1904" s="47" t="s">
        <v>257</v>
      </c>
      <c r="C1904" s="41">
        <f t="shared" ref="C1904" si="707">C1905</f>
        <v>1500</v>
      </c>
      <c r="D1904" s="41">
        <f t="shared" ref="D1904" si="708">D1905</f>
        <v>1500</v>
      </c>
      <c r="E1904" s="41">
        <f t="shared" ref="E1904" si="709">E1905</f>
        <v>0</v>
      </c>
      <c r="F1904" s="283">
        <f t="shared" si="701"/>
        <v>100</v>
      </c>
      <c r="G1904" s="25"/>
      <c r="H1904" s="264"/>
    </row>
    <row r="1905" spans="1:8" s="26" customFormat="1" x14ac:dyDescent="0.2">
      <c r="A1905" s="52">
        <v>516100</v>
      </c>
      <c r="B1905" s="45" t="s">
        <v>257</v>
      </c>
      <c r="C1905" s="54">
        <v>1500</v>
      </c>
      <c r="D1905" s="46">
        <v>1500</v>
      </c>
      <c r="E1905" s="54">
        <v>0</v>
      </c>
      <c r="F1905" s="280">
        <f t="shared" si="701"/>
        <v>100</v>
      </c>
      <c r="G1905" s="25"/>
      <c r="H1905" s="264"/>
    </row>
    <row r="1906" spans="1:8" s="51" customFormat="1" x14ac:dyDescent="0.2">
      <c r="A1906" s="42">
        <v>630000</v>
      </c>
      <c r="B1906" s="47" t="s">
        <v>277</v>
      </c>
      <c r="C1906" s="41">
        <f t="shared" ref="C1906" si="710">C1907+C1909</f>
        <v>60500</v>
      </c>
      <c r="D1906" s="41">
        <f t="shared" ref="D1906" si="711">D1907+D1909</f>
        <v>20000</v>
      </c>
      <c r="E1906" s="41">
        <f>E1907+E1909</f>
        <v>0</v>
      </c>
      <c r="F1906" s="283">
        <f t="shared" si="701"/>
        <v>33.057851239669425</v>
      </c>
      <c r="G1906" s="266"/>
      <c r="H1906" s="264"/>
    </row>
    <row r="1907" spans="1:8" s="51" customFormat="1" x14ac:dyDescent="0.2">
      <c r="A1907" s="42">
        <v>631000</v>
      </c>
      <c r="B1907" s="47" t="s">
        <v>278</v>
      </c>
      <c r="C1907" s="41">
        <f t="shared" ref="C1907" si="712">C1908</f>
        <v>32200</v>
      </c>
      <c r="D1907" s="41">
        <f t="shared" ref="D1907" si="713">D1908</f>
        <v>20000</v>
      </c>
      <c r="E1907" s="41">
        <f t="shared" ref="E1907" si="714">E1908</f>
        <v>0</v>
      </c>
      <c r="F1907" s="283">
        <f t="shared" si="701"/>
        <v>62.11180124223602</v>
      </c>
      <c r="G1907" s="266"/>
      <c r="H1907" s="264"/>
    </row>
    <row r="1908" spans="1:8" s="26" customFormat="1" x14ac:dyDescent="0.2">
      <c r="A1908" s="52">
        <v>631900</v>
      </c>
      <c r="B1908" s="45" t="s">
        <v>281</v>
      </c>
      <c r="C1908" s="54">
        <v>32200</v>
      </c>
      <c r="D1908" s="46">
        <v>20000</v>
      </c>
      <c r="E1908" s="54">
        <v>0</v>
      </c>
      <c r="F1908" s="280">
        <f t="shared" si="701"/>
        <v>62.11180124223602</v>
      </c>
      <c r="G1908" s="25"/>
      <c r="H1908" s="264"/>
    </row>
    <row r="1909" spans="1:8" s="51" customFormat="1" x14ac:dyDescent="0.2">
      <c r="A1909" s="42">
        <v>638000</v>
      </c>
      <c r="B1909" s="47" t="s">
        <v>284</v>
      </c>
      <c r="C1909" s="41">
        <f t="shared" ref="C1909" si="715">C1910</f>
        <v>28300</v>
      </c>
      <c r="D1909" s="41">
        <f t="shared" ref="D1909" si="716">D1910</f>
        <v>0</v>
      </c>
      <c r="E1909" s="41">
        <f t="shared" ref="E1909" si="717">E1910</f>
        <v>0</v>
      </c>
      <c r="F1909" s="283">
        <f t="shared" si="701"/>
        <v>0</v>
      </c>
      <c r="G1909" s="266"/>
      <c r="H1909" s="264"/>
    </row>
    <row r="1910" spans="1:8" s="26" customFormat="1" x14ac:dyDescent="0.2">
      <c r="A1910" s="52">
        <v>638100</v>
      </c>
      <c r="B1910" s="45" t="s">
        <v>285</v>
      </c>
      <c r="C1910" s="54">
        <v>28300</v>
      </c>
      <c r="D1910" s="46">
        <v>0</v>
      </c>
      <c r="E1910" s="54">
        <v>0</v>
      </c>
      <c r="F1910" s="280">
        <f t="shared" si="701"/>
        <v>0</v>
      </c>
      <c r="G1910" s="25"/>
      <c r="H1910" s="264"/>
    </row>
    <row r="1911" spans="1:8" s="26" customFormat="1" x14ac:dyDescent="0.2">
      <c r="A1911" s="82"/>
      <c r="B1911" s="76" t="s">
        <v>294</v>
      </c>
      <c r="C1911" s="80">
        <f>C1884+C1901+C1906</f>
        <v>2390500</v>
      </c>
      <c r="D1911" s="80">
        <f>D1884+D1901+D1906</f>
        <v>2566600</v>
      </c>
      <c r="E1911" s="80">
        <f>E1884+E1901+E1906</f>
        <v>0</v>
      </c>
      <c r="F1911" s="30">
        <f t="shared" si="701"/>
        <v>107.36665969462456</v>
      </c>
      <c r="G1911" s="25"/>
      <c r="H1911" s="264"/>
    </row>
    <row r="1912" spans="1:8" s="26" customFormat="1" x14ac:dyDescent="0.2">
      <c r="A1912" s="62"/>
      <c r="B1912" s="40"/>
      <c r="C1912" s="63"/>
      <c r="D1912" s="63"/>
      <c r="E1912" s="63"/>
      <c r="F1912" s="145"/>
      <c r="G1912" s="25"/>
      <c r="H1912" s="264"/>
    </row>
    <row r="1913" spans="1:8" s="26" customFormat="1" x14ac:dyDescent="0.2">
      <c r="A1913" s="39"/>
      <c r="B1913" s="40"/>
      <c r="C1913" s="46"/>
      <c r="D1913" s="46"/>
      <c r="E1913" s="46"/>
      <c r="F1913" s="282"/>
      <c r="G1913" s="25"/>
      <c r="H1913" s="264"/>
    </row>
    <row r="1914" spans="1:8" s="26" customFormat="1" x14ac:dyDescent="0.2">
      <c r="A1914" s="44" t="s">
        <v>399</v>
      </c>
      <c r="B1914" s="47"/>
      <c r="C1914" s="46"/>
      <c r="D1914" s="46"/>
      <c r="E1914" s="46"/>
      <c r="F1914" s="282"/>
      <c r="G1914" s="25"/>
      <c r="H1914" s="264"/>
    </row>
    <row r="1915" spans="1:8" s="26" customFormat="1" x14ac:dyDescent="0.2">
      <c r="A1915" s="44" t="s">
        <v>377</v>
      </c>
      <c r="B1915" s="47"/>
      <c r="C1915" s="46"/>
      <c r="D1915" s="46"/>
      <c r="E1915" s="46"/>
      <c r="F1915" s="282"/>
      <c r="G1915" s="25"/>
      <c r="H1915" s="264"/>
    </row>
    <row r="1916" spans="1:8" s="26" customFormat="1" x14ac:dyDescent="0.2">
      <c r="A1916" s="44" t="s">
        <v>400</v>
      </c>
      <c r="B1916" s="47"/>
      <c r="C1916" s="46"/>
      <c r="D1916" s="46"/>
      <c r="E1916" s="46"/>
      <c r="F1916" s="282"/>
      <c r="G1916" s="25"/>
      <c r="H1916" s="264"/>
    </row>
    <row r="1917" spans="1:8" s="26" customFormat="1" x14ac:dyDescent="0.2">
      <c r="A1917" s="44" t="s">
        <v>293</v>
      </c>
      <c r="B1917" s="47"/>
      <c r="C1917" s="46"/>
      <c r="D1917" s="46"/>
      <c r="E1917" s="46"/>
      <c r="F1917" s="282"/>
      <c r="G1917" s="25"/>
      <c r="H1917" s="264"/>
    </row>
    <row r="1918" spans="1:8" s="26" customFormat="1" x14ac:dyDescent="0.2">
      <c r="A1918" s="44"/>
      <c r="B1918" s="72"/>
      <c r="C1918" s="63"/>
      <c r="D1918" s="63"/>
      <c r="E1918" s="63"/>
      <c r="F1918" s="145"/>
      <c r="G1918" s="25"/>
      <c r="H1918" s="264"/>
    </row>
    <row r="1919" spans="1:8" s="26" customFormat="1" x14ac:dyDescent="0.2">
      <c r="A1919" s="42">
        <v>410000</v>
      </c>
      <c r="B1919" s="43" t="s">
        <v>42</v>
      </c>
      <c r="C1919" s="41">
        <f t="shared" ref="C1919" si="718">C1920+C1925</f>
        <v>1348699.9966666657</v>
      </c>
      <c r="D1919" s="41">
        <f t="shared" ref="D1919" si="719">D1920+D1925</f>
        <v>1538199.9966666666</v>
      </c>
      <c r="E1919" s="41">
        <f>E1920+E1925</f>
        <v>0</v>
      </c>
      <c r="F1919" s="283">
        <f t="shared" ref="F1919:F1932" si="720">D1919/C1919*100</f>
        <v>114.05056724759793</v>
      </c>
      <c r="G1919" s="25"/>
      <c r="H1919" s="264"/>
    </row>
    <row r="1920" spans="1:8" s="26" customFormat="1" x14ac:dyDescent="0.2">
      <c r="A1920" s="42">
        <v>411000</v>
      </c>
      <c r="B1920" s="43" t="s">
        <v>43</v>
      </c>
      <c r="C1920" s="41">
        <f t="shared" ref="C1920" si="721">SUM(C1921:C1924)</f>
        <v>1194699.9966666657</v>
      </c>
      <c r="D1920" s="41">
        <f t="shared" ref="D1920" si="722">SUM(D1921:D1924)</f>
        <v>1382199.9966666666</v>
      </c>
      <c r="E1920" s="41">
        <f>SUM(E1921:E1924)</f>
        <v>0</v>
      </c>
      <c r="F1920" s="283">
        <f t="shared" si="720"/>
        <v>115.6943166086168</v>
      </c>
      <c r="G1920" s="25"/>
      <c r="H1920" s="264"/>
    </row>
    <row r="1921" spans="1:8" s="26" customFormat="1" x14ac:dyDescent="0.2">
      <c r="A1921" s="52">
        <v>411100</v>
      </c>
      <c r="B1921" s="45" t="s">
        <v>44</v>
      </c>
      <c r="C1921" s="54">
        <v>1110499.9999999991</v>
      </c>
      <c r="D1921" s="46">
        <v>1298000</v>
      </c>
      <c r="E1921" s="54">
        <v>0</v>
      </c>
      <c r="F1921" s="280">
        <f t="shared" si="720"/>
        <v>116.88428635749672</v>
      </c>
      <c r="G1921" s="25"/>
      <c r="H1921" s="264"/>
    </row>
    <row r="1922" spans="1:8" s="26" customFormat="1" ht="40.5" x14ac:dyDescent="0.2">
      <c r="A1922" s="52">
        <v>411200</v>
      </c>
      <c r="B1922" s="45" t="s">
        <v>45</v>
      </c>
      <c r="C1922" s="54">
        <v>44200</v>
      </c>
      <c r="D1922" s="46">
        <v>44200</v>
      </c>
      <c r="E1922" s="54">
        <v>0</v>
      </c>
      <c r="F1922" s="280">
        <f t="shared" si="720"/>
        <v>100</v>
      </c>
      <c r="G1922" s="25"/>
      <c r="H1922" s="264"/>
    </row>
    <row r="1923" spans="1:8" s="26" customFormat="1" ht="40.5" x14ac:dyDescent="0.2">
      <c r="A1923" s="52">
        <v>411300</v>
      </c>
      <c r="B1923" s="45" t="s">
        <v>46</v>
      </c>
      <c r="C1923" s="54">
        <v>20000</v>
      </c>
      <c r="D1923" s="46">
        <v>20000</v>
      </c>
      <c r="E1923" s="54">
        <v>0</v>
      </c>
      <c r="F1923" s="280">
        <f t="shared" si="720"/>
        <v>100</v>
      </c>
      <c r="G1923" s="25"/>
      <c r="H1923" s="264"/>
    </row>
    <row r="1924" spans="1:8" s="26" customFormat="1" x14ac:dyDescent="0.2">
      <c r="A1924" s="52">
        <v>411400</v>
      </c>
      <c r="B1924" s="45" t="s">
        <v>47</v>
      </c>
      <c r="C1924" s="54">
        <v>19999.996666666666</v>
      </c>
      <c r="D1924" s="46">
        <v>19999.996666666666</v>
      </c>
      <c r="E1924" s="54">
        <v>0</v>
      </c>
      <c r="F1924" s="280">
        <f t="shared" si="720"/>
        <v>100</v>
      </c>
      <c r="G1924" s="25"/>
      <c r="H1924" s="264"/>
    </row>
    <row r="1925" spans="1:8" s="26" customFormat="1" x14ac:dyDescent="0.2">
      <c r="A1925" s="42">
        <v>412000</v>
      </c>
      <c r="B1925" s="47" t="s">
        <v>48</v>
      </c>
      <c r="C1925" s="41">
        <f>SUM(C1926:C1934)</f>
        <v>154000</v>
      </c>
      <c r="D1925" s="41">
        <f>SUM(D1926:D1934)</f>
        <v>156000</v>
      </c>
      <c r="E1925" s="41">
        <f>SUM(E1926:E1934)</f>
        <v>0</v>
      </c>
      <c r="F1925" s="283">
        <f t="shared" si="720"/>
        <v>101.29870129870129</v>
      </c>
      <c r="G1925" s="25"/>
      <c r="H1925" s="264"/>
    </row>
    <row r="1926" spans="1:8" s="26" customFormat="1" ht="40.5" x14ac:dyDescent="0.2">
      <c r="A1926" s="52">
        <v>412200</v>
      </c>
      <c r="B1926" s="45" t="s">
        <v>50</v>
      </c>
      <c r="C1926" s="54">
        <v>53000</v>
      </c>
      <c r="D1926" s="46">
        <v>54000</v>
      </c>
      <c r="E1926" s="54">
        <v>0</v>
      </c>
      <c r="F1926" s="280">
        <f t="shared" si="720"/>
        <v>101.88679245283019</v>
      </c>
      <c r="G1926" s="25"/>
      <c r="H1926" s="264"/>
    </row>
    <row r="1927" spans="1:8" s="26" customFormat="1" x14ac:dyDescent="0.2">
      <c r="A1927" s="52">
        <v>412300</v>
      </c>
      <c r="B1927" s="45" t="s">
        <v>51</v>
      </c>
      <c r="C1927" s="54">
        <v>12000</v>
      </c>
      <c r="D1927" s="46">
        <v>12000</v>
      </c>
      <c r="E1927" s="54">
        <v>0</v>
      </c>
      <c r="F1927" s="280">
        <f t="shared" si="720"/>
        <v>100</v>
      </c>
      <c r="G1927" s="25"/>
      <c r="H1927" s="264"/>
    </row>
    <row r="1928" spans="1:8" s="26" customFormat="1" x14ac:dyDescent="0.2">
      <c r="A1928" s="52">
        <v>412500</v>
      </c>
      <c r="B1928" s="45" t="s">
        <v>55</v>
      </c>
      <c r="C1928" s="54">
        <v>5000</v>
      </c>
      <c r="D1928" s="46">
        <v>5000</v>
      </c>
      <c r="E1928" s="54">
        <v>0</v>
      </c>
      <c r="F1928" s="280">
        <f t="shared" si="720"/>
        <v>100</v>
      </c>
      <c r="G1928" s="25"/>
      <c r="H1928" s="264"/>
    </row>
    <row r="1929" spans="1:8" s="26" customFormat="1" x14ac:dyDescent="0.2">
      <c r="A1929" s="52">
        <v>412600</v>
      </c>
      <c r="B1929" s="45" t="s">
        <v>56</v>
      </c>
      <c r="C1929" s="54">
        <v>10000</v>
      </c>
      <c r="D1929" s="46">
        <v>10000</v>
      </c>
      <c r="E1929" s="54">
        <v>0</v>
      </c>
      <c r="F1929" s="280">
        <f t="shared" si="720"/>
        <v>100</v>
      </c>
      <c r="G1929" s="25"/>
      <c r="H1929" s="264"/>
    </row>
    <row r="1930" spans="1:8" s="26" customFormat="1" x14ac:dyDescent="0.2">
      <c r="A1930" s="52">
        <v>412700</v>
      </c>
      <c r="B1930" s="45" t="s">
        <v>58</v>
      </c>
      <c r="C1930" s="54">
        <v>70000</v>
      </c>
      <c r="D1930" s="46">
        <v>70000</v>
      </c>
      <c r="E1930" s="54">
        <v>0</v>
      </c>
      <c r="F1930" s="280">
        <f t="shared" si="720"/>
        <v>100</v>
      </c>
      <c r="G1930" s="25"/>
      <c r="H1930" s="264"/>
    </row>
    <row r="1931" spans="1:8" s="26" customFormat="1" x14ac:dyDescent="0.2">
      <c r="A1931" s="52">
        <v>412900</v>
      </c>
      <c r="B1931" s="45" t="s">
        <v>72</v>
      </c>
      <c r="C1931" s="54">
        <v>2000</v>
      </c>
      <c r="D1931" s="46">
        <v>2000</v>
      </c>
      <c r="E1931" s="54">
        <v>0</v>
      </c>
      <c r="F1931" s="280">
        <f t="shared" si="720"/>
        <v>100</v>
      </c>
      <c r="G1931" s="25"/>
      <c r="H1931" s="264"/>
    </row>
    <row r="1932" spans="1:8" s="26" customFormat="1" x14ac:dyDescent="0.2">
      <c r="A1932" s="52">
        <v>412900</v>
      </c>
      <c r="B1932" s="45" t="s">
        <v>74</v>
      </c>
      <c r="C1932" s="54">
        <v>1000</v>
      </c>
      <c r="D1932" s="46">
        <v>1000</v>
      </c>
      <c r="E1932" s="54">
        <v>0</v>
      </c>
      <c r="F1932" s="280">
        <f t="shared" si="720"/>
        <v>100</v>
      </c>
      <c r="G1932" s="25"/>
      <c r="H1932" s="264"/>
    </row>
    <row r="1933" spans="1:8" s="26" customFormat="1" x14ac:dyDescent="0.2">
      <c r="A1933" s="52">
        <v>412900</v>
      </c>
      <c r="B1933" s="49" t="s">
        <v>75</v>
      </c>
      <c r="C1933" s="54">
        <v>0</v>
      </c>
      <c r="D1933" s="46">
        <v>1000</v>
      </c>
      <c r="E1933" s="54">
        <v>0</v>
      </c>
      <c r="F1933" s="280">
        <v>0</v>
      </c>
      <c r="G1933" s="25"/>
      <c r="H1933" s="264"/>
    </row>
    <row r="1934" spans="1:8" s="26" customFormat="1" x14ac:dyDescent="0.2">
      <c r="A1934" s="52">
        <v>412900</v>
      </c>
      <c r="B1934" s="45" t="s">
        <v>78</v>
      </c>
      <c r="C1934" s="54">
        <v>1000</v>
      </c>
      <c r="D1934" s="46">
        <v>1000</v>
      </c>
      <c r="E1934" s="54">
        <v>0</v>
      </c>
      <c r="F1934" s="280">
        <f>D1934/C1934*100</f>
        <v>100</v>
      </c>
      <c r="G1934" s="25"/>
      <c r="H1934" s="264"/>
    </row>
    <row r="1935" spans="1:8" s="51" customFormat="1" x14ac:dyDescent="0.2">
      <c r="A1935" s="42">
        <v>510000</v>
      </c>
      <c r="B1935" s="47" t="s">
        <v>245</v>
      </c>
      <c r="C1935" s="41">
        <f t="shared" ref="C1935" si="723">C1936</f>
        <v>25000</v>
      </c>
      <c r="D1935" s="41">
        <f t="shared" ref="D1935" si="724">D1936</f>
        <v>25000</v>
      </c>
      <c r="E1935" s="41">
        <f t="shared" ref="E1935" si="725">E1936</f>
        <v>0</v>
      </c>
      <c r="F1935" s="283">
        <f>D1935/C1935*100</f>
        <v>100</v>
      </c>
      <c r="G1935" s="266"/>
      <c r="H1935" s="264"/>
    </row>
    <row r="1936" spans="1:8" s="51" customFormat="1" x14ac:dyDescent="0.2">
      <c r="A1936" s="42">
        <v>511000</v>
      </c>
      <c r="B1936" s="47" t="s">
        <v>246</v>
      </c>
      <c r="C1936" s="41">
        <f>C1937+0+0</f>
        <v>25000</v>
      </c>
      <c r="D1936" s="41">
        <f>D1937+0+0</f>
        <v>25000</v>
      </c>
      <c r="E1936" s="41">
        <f>E1937+0+0</f>
        <v>0</v>
      </c>
      <c r="F1936" s="283">
        <f>D1936/C1936*100</f>
        <v>100</v>
      </c>
      <c r="G1936" s="266"/>
      <c r="H1936" s="264"/>
    </row>
    <row r="1937" spans="1:8" s="26" customFormat="1" x14ac:dyDescent="0.2">
      <c r="A1937" s="52">
        <v>511300</v>
      </c>
      <c r="B1937" s="45" t="s">
        <v>249</v>
      </c>
      <c r="C1937" s="54">
        <v>25000</v>
      </c>
      <c r="D1937" s="46">
        <v>25000</v>
      </c>
      <c r="E1937" s="54">
        <v>0</v>
      </c>
      <c r="F1937" s="280">
        <f>D1937/C1937*100</f>
        <v>100</v>
      </c>
      <c r="G1937" s="25"/>
      <c r="H1937" s="264"/>
    </row>
    <row r="1938" spans="1:8" s="26" customFormat="1" x14ac:dyDescent="0.2">
      <c r="A1938" s="82"/>
      <c r="B1938" s="76" t="s">
        <v>294</v>
      </c>
      <c r="C1938" s="80">
        <f>C1919+C1935+0</f>
        <v>1373699.9966666657</v>
      </c>
      <c r="D1938" s="80">
        <f>D1919+D1935+0</f>
        <v>1563199.9966666666</v>
      </c>
      <c r="E1938" s="80">
        <f>E1919+E1935+0</f>
        <v>0</v>
      </c>
      <c r="F1938" s="30">
        <f>D1938/C1938*100</f>
        <v>113.7948606289459</v>
      </c>
      <c r="G1938" s="25"/>
      <c r="H1938" s="264"/>
    </row>
    <row r="1939" spans="1:8" s="26" customFormat="1" x14ac:dyDescent="0.2">
      <c r="A1939" s="62"/>
      <c r="B1939" s="40"/>
      <c r="C1939" s="63"/>
      <c r="D1939" s="63"/>
      <c r="E1939" s="63"/>
      <c r="F1939" s="145"/>
      <c r="G1939" s="25"/>
      <c r="H1939" s="264"/>
    </row>
    <row r="1940" spans="1:8" s="26" customFormat="1" x14ac:dyDescent="0.2">
      <c r="A1940" s="39"/>
      <c r="B1940" s="40"/>
      <c r="C1940" s="46"/>
      <c r="D1940" s="46"/>
      <c r="E1940" s="46"/>
      <c r="F1940" s="282"/>
      <c r="G1940" s="25"/>
      <c r="H1940" s="264"/>
    </row>
    <row r="1941" spans="1:8" s="26" customFormat="1" x14ac:dyDescent="0.2">
      <c r="A1941" s="44" t="s">
        <v>401</v>
      </c>
      <c r="B1941" s="47"/>
      <c r="C1941" s="46"/>
      <c r="D1941" s="46"/>
      <c r="E1941" s="46"/>
      <c r="F1941" s="282"/>
      <c r="G1941" s="25"/>
      <c r="H1941" s="264"/>
    </row>
    <row r="1942" spans="1:8" s="26" customFormat="1" x14ac:dyDescent="0.2">
      <c r="A1942" s="44" t="s">
        <v>377</v>
      </c>
      <c r="B1942" s="47"/>
      <c r="C1942" s="46"/>
      <c r="D1942" s="46"/>
      <c r="E1942" s="46"/>
      <c r="F1942" s="282"/>
      <c r="G1942" s="25"/>
      <c r="H1942" s="264"/>
    </row>
    <row r="1943" spans="1:8" s="26" customFormat="1" x14ac:dyDescent="0.2">
      <c r="A1943" s="44" t="s">
        <v>402</v>
      </c>
      <c r="B1943" s="47"/>
      <c r="C1943" s="46"/>
      <c r="D1943" s="46"/>
      <c r="E1943" s="46"/>
      <c r="F1943" s="282"/>
      <c r="G1943" s="25"/>
      <c r="H1943" s="264"/>
    </row>
    <row r="1944" spans="1:8" s="26" customFormat="1" x14ac:dyDescent="0.2">
      <c r="A1944" s="44" t="s">
        <v>293</v>
      </c>
      <c r="B1944" s="47"/>
      <c r="C1944" s="46"/>
      <c r="D1944" s="46"/>
      <c r="E1944" s="46"/>
      <c r="F1944" s="282"/>
      <c r="G1944" s="25"/>
      <c r="H1944" s="264"/>
    </row>
    <row r="1945" spans="1:8" s="26" customFormat="1" x14ac:dyDescent="0.2">
      <c r="A1945" s="44"/>
      <c r="B1945" s="72"/>
      <c r="C1945" s="63"/>
      <c r="D1945" s="63"/>
      <c r="E1945" s="63"/>
      <c r="F1945" s="145"/>
      <c r="G1945" s="25"/>
      <c r="H1945" s="264"/>
    </row>
    <row r="1946" spans="1:8" s="26" customFormat="1" x14ac:dyDescent="0.2">
      <c r="A1946" s="42">
        <v>410000</v>
      </c>
      <c r="B1946" s="43" t="s">
        <v>42</v>
      </c>
      <c r="C1946" s="41">
        <f>C1947+C1952+C1963</f>
        <v>6105999.9999999972</v>
      </c>
      <c r="D1946" s="41">
        <f>D1947+D1952+D1963</f>
        <v>6911900</v>
      </c>
      <c r="E1946" s="41">
        <f>E1947+E1952+E1963</f>
        <v>0</v>
      </c>
      <c r="F1946" s="283">
        <f t="shared" ref="F1946:F1970" si="726">D1946/C1946*100</f>
        <v>113.19849328529321</v>
      </c>
      <c r="G1946" s="25"/>
      <c r="H1946" s="264"/>
    </row>
    <row r="1947" spans="1:8" s="26" customFormat="1" x14ac:dyDescent="0.2">
      <c r="A1947" s="42">
        <v>411000</v>
      </c>
      <c r="B1947" s="43" t="s">
        <v>43</v>
      </c>
      <c r="C1947" s="41">
        <f t="shared" ref="C1947" si="727">SUM(C1948:C1951)</f>
        <v>5463799.9999999972</v>
      </c>
      <c r="D1947" s="41">
        <f t="shared" ref="D1947" si="728">SUM(D1948:D1951)</f>
        <v>6265100</v>
      </c>
      <c r="E1947" s="41">
        <f>SUM(E1948:E1951)</f>
        <v>0</v>
      </c>
      <c r="F1947" s="283">
        <f t="shared" si="726"/>
        <v>114.66561733592012</v>
      </c>
      <c r="G1947" s="25"/>
      <c r="H1947" s="264"/>
    </row>
    <row r="1948" spans="1:8" s="26" customFormat="1" x14ac:dyDescent="0.2">
      <c r="A1948" s="52">
        <v>411100</v>
      </c>
      <c r="B1948" s="45" t="s">
        <v>44</v>
      </c>
      <c r="C1948" s="54">
        <v>5053799.9999999972</v>
      </c>
      <c r="D1948" s="46">
        <v>5880000</v>
      </c>
      <c r="E1948" s="54">
        <v>0</v>
      </c>
      <c r="F1948" s="280">
        <f t="shared" si="726"/>
        <v>116.3480945031462</v>
      </c>
      <c r="G1948" s="25"/>
      <c r="H1948" s="264"/>
    </row>
    <row r="1949" spans="1:8" s="26" customFormat="1" ht="40.5" x14ac:dyDescent="0.2">
      <c r="A1949" s="52">
        <v>411200</v>
      </c>
      <c r="B1949" s="45" t="s">
        <v>45</v>
      </c>
      <c r="C1949" s="54">
        <v>214400</v>
      </c>
      <c r="D1949" s="46">
        <v>214400</v>
      </c>
      <c r="E1949" s="54">
        <v>0</v>
      </c>
      <c r="F1949" s="280">
        <f t="shared" si="726"/>
        <v>100</v>
      </c>
      <c r="G1949" s="25"/>
      <c r="H1949" s="264"/>
    </row>
    <row r="1950" spans="1:8" s="26" customFormat="1" ht="40.5" x14ac:dyDescent="0.2">
      <c r="A1950" s="52">
        <v>411300</v>
      </c>
      <c r="B1950" s="45" t="s">
        <v>46</v>
      </c>
      <c r="C1950" s="54">
        <v>132100</v>
      </c>
      <c r="D1950" s="46">
        <v>107800</v>
      </c>
      <c r="E1950" s="54">
        <v>0</v>
      </c>
      <c r="F1950" s="280">
        <f t="shared" si="726"/>
        <v>81.604844814534445</v>
      </c>
      <c r="G1950" s="25"/>
      <c r="H1950" s="264"/>
    </row>
    <row r="1951" spans="1:8" s="26" customFormat="1" x14ac:dyDescent="0.2">
      <c r="A1951" s="52">
        <v>411400</v>
      </c>
      <c r="B1951" s="45" t="s">
        <v>47</v>
      </c>
      <c r="C1951" s="54">
        <v>63500</v>
      </c>
      <c r="D1951" s="46">
        <v>62900</v>
      </c>
      <c r="E1951" s="54">
        <v>0</v>
      </c>
      <c r="F1951" s="280">
        <f t="shared" si="726"/>
        <v>99.055118110236222</v>
      </c>
      <c r="G1951" s="25"/>
      <c r="H1951" s="264"/>
    </row>
    <row r="1952" spans="1:8" s="26" customFormat="1" x14ac:dyDescent="0.2">
      <c r="A1952" s="42">
        <v>412000</v>
      </c>
      <c r="B1952" s="47" t="s">
        <v>48</v>
      </c>
      <c r="C1952" s="41">
        <f>SUM(C1953:C1962)</f>
        <v>641200</v>
      </c>
      <c r="D1952" s="41">
        <f>SUM(D1953:D1962)</f>
        <v>645800</v>
      </c>
      <c r="E1952" s="41">
        <f>SUM(E1953:E1962)</f>
        <v>0</v>
      </c>
      <c r="F1952" s="283">
        <f t="shared" si="726"/>
        <v>100.71740486587647</v>
      </c>
      <c r="G1952" s="25"/>
      <c r="H1952" s="264"/>
    </row>
    <row r="1953" spans="1:8" s="26" customFormat="1" ht="40.5" x14ac:dyDescent="0.2">
      <c r="A1953" s="52">
        <v>412200</v>
      </c>
      <c r="B1953" s="45" t="s">
        <v>50</v>
      </c>
      <c r="C1953" s="54">
        <v>153300</v>
      </c>
      <c r="D1953" s="46">
        <v>154000</v>
      </c>
      <c r="E1953" s="54">
        <v>0</v>
      </c>
      <c r="F1953" s="280">
        <f t="shared" si="726"/>
        <v>100.4566210045662</v>
      </c>
      <c r="G1953" s="25"/>
      <c r="H1953" s="264"/>
    </row>
    <row r="1954" spans="1:8" s="26" customFormat="1" x14ac:dyDescent="0.2">
      <c r="A1954" s="52">
        <v>412300</v>
      </c>
      <c r="B1954" s="45" t="s">
        <v>51</v>
      </c>
      <c r="C1954" s="54">
        <v>77300</v>
      </c>
      <c r="D1954" s="46">
        <v>76800</v>
      </c>
      <c r="E1954" s="54">
        <v>0</v>
      </c>
      <c r="F1954" s="280">
        <f t="shared" si="726"/>
        <v>99.353169469598967</v>
      </c>
      <c r="G1954" s="25"/>
      <c r="H1954" s="264"/>
    </row>
    <row r="1955" spans="1:8" s="26" customFormat="1" x14ac:dyDescent="0.2">
      <c r="A1955" s="52">
        <v>412500</v>
      </c>
      <c r="B1955" s="45" t="s">
        <v>55</v>
      </c>
      <c r="C1955" s="54">
        <v>20800</v>
      </c>
      <c r="D1955" s="46">
        <v>30000</v>
      </c>
      <c r="E1955" s="54">
        <v>0</v>
      </c>
      <c r="F1955" s="280">
        <f t="shared" si="726"/>
        <v>144.23076923076923</v>
      </c>
      <c r="G1955" s="25"/>
      <c r="H1955" s="264"/>
    </row>
    <row r="1956" spans="1:8" s="26" customFormat="1" x14ac:dyDescent="0.2">
      <c r="A1956" s="52">
        <v>412600</v>
      </c>
      <c r="B1956" s="45" t="s">
        <v>56</v>
      </c>
      <c r="C1956" s="54">
        <v>14300</v>
      </c>
      <c r="D1956" s="46">
        <v>15000</v>
      </c>
      <c r="E1956" s="54">
        <v>0</v>
      </c>
      <c r="F1956" s="280">
        <f t="shared" si="726"/>
        <v>104.89510489510489</v>
      </c>
      <c r="G1956" s="25"/>
      <c r="H1956" s="264"/>
    </row>
    <row r="1957" spans="1:8" s="26" customFormat="1" x14ac:dyDescent="0.2">
      <c r="A1957" s="52">
        <v>412700</v>
      </c>
      <c r="B1957" s="45" t="s">
        <v>58</v>
      </c>
      <c r="C1957" s="54">
        <v>333000</v>
      </c>
      <c r="D1957" s="46">
        <v>350000</v>
      </c>
      <c r="E1957" s="54">
        <v>0</v>
      </c>
      <c r="F1957" s="280">
        <f t="shared" si="726"/>
        <v>105.10510510510511</v>
      </c>
      <c r="G1957" s="25"/>
      <c r="H1957" s="264"/>
    </row>
    <row r="1958" spans="1:8" s="26" customFormat="1" x14ac:dyDescent="0.2">
      <c r="A1958" s="52">
        <v>412900</v>
      </c>
      <c r="B1958" s="49" t="s">
        <v>73</v>
      </c>
      <c r="C1958" s="54">
        <v>4000</v>
      </c>
      <c r="D1958" s="46">
        <v>4000</v>
      </c>
      <c r="E1958" s="54">
        <v>0</v>
      </c>
      <c r="F1958" s="280">
        <f t="shared" si="726"/>
        <v>100</v>
      </c>
      <c r="G1958" s="25"/>
      <c r="H1958" s="264"/>
    </row>
    <row r="1959" spans="1:8" s="26" customFormat="1" x14ac:dyDescent="0.2">
      <c r="A1959" s="52">
        <v>412900</v>
      </c>
      <c r="B1959" s="49" t="s">
        <v>74</v>
      </c>
      <c r="C1959" s="54">
        <v>1500</v>
      </c>
      <c r="D1959" s="46">
        <v>1500</v>
      </c>
      <c r="E1959" s="54">
        <v>0</v>
      </c>
      <c r="F1959" s="280">
        <f t="shared" si="726"/>
        <v>100</v>
      </c>
      <c r="G1959" s="25"/>
      <c r="H1959" s="264"/>
    </row>
    <row r="1960" spans="1:8" s="26" customFormat="1" x14ac:dyDescent="0.2">
      <c r="A1960" s="52">
        <v>412900</v>
      </c>
      <c r="B1960" s="49" t="s">
        <v>75</v>
      </c>
      <c r="C1960" s="54">
        <v>700</v>
      </c>
      <c r="D1960" s="46">
        <v>1000</v>
      </c>
      <c r="E1960" s="54">
        <v>0</v>
      </c>
      <c r="F1960" s="280">
        <f t="shared" si="726"/>
        <v>142.85714285714286</v>
      </c>
      <c r="G1960" s="25"/>
      <c r="H1960" s="264"/>
    </row>
    <row r="1961" spans="1:8" s="26" customFormat="1" x14ac:dyDescent="0.2">
      <c r="A1961" s="52">
        <v>412900</v>
      </c>
      <c r="B1961" s="49" t="s">
        <v>76</v>
      </c>
      <c r="C1961" s="54">
        <v>10300</v>
      </c>
      <c r="D1961" s="46">
        <v>11000</v>
      </c>
      <c r="E1961" s="54">
        <v>0</v>
      </c>
      <c r="F1961" s="280">
        <f t="shared" si="726"/>
        <v>106.79611650485437</v>
      </c>
      <c r="G1961" s="25"/>
      <c r="H1961" s="264"/>
    </row>
    <row r="1962" spans="1:8" s="26" customFormat="1" x14ac:dyDescent="0.2">
      <c r="A1962" s="52">
        <v>412900</v>
      </c>
      <c r="B1962" s="45" t="s">
        <v>78</v>
      </c>
      <c r="C1962" s="54">
        <v>25999.999999999996</v>
      </c>
      <c r="D1962" s="46">
        <v>2500</v>
      </c>
      <c r="E1962" s="54">
        <v>0</v>
      </c>
      <c r="F1962" s="280">
        <f t="shared" si="726"/>
        <v>9.6153846153846168</v>
      </c>
      <c r="G1962" s="25"/>
      <c r="H1962" s="264"/>
    </row>
    <row r="1963" spans="1:8" s="51" customFormat="1" x14ac:dyDescent="0.2">
      <c r="A1963" s="42">
        <v>413000</v>
      </c>
      <c r="B1963" s="47" t="s">
        <v>95</v>
      </c>
      <c r="C1963" s="41">
        <f t="shared" ref="C1963" si="729">C1964</f>
        <v>999.99999999999955</v>
      </c>
      <c r="D1963" s="41">
        <f t="shared" ref="D1963" si="730">D1964</f>
        <v>999.99999999999955</v>
      </c>
      <c r="E1963" s="41">
        <f t="shared" ref="E1963" si="731">E1964</f>
        <v>0</v>
      </c>
      <c r="F1963" s="283">
        <f t="shared" si="726"/>
        <v>100</v>
      </c>
      <c r="G1963" s="266"/>
      <c r="H1963" s="264"/>
    </row>
    <row r="1964" spans="1:8" s="26" customFormat="1" x14ac:dyDescent="0.2">
      <c r="A1964" s="52">
        <v>413900</v>
      </c>
      <c r="B1964" s="45" t="s">
        <v>105</v>
      </c>
      <c r="C1964" s="54">
        <v>999.99999999999955</v>
      </c>
      <c r="D1964" s="46">
        <v>999.99999999999955</v>
      </c>
      <c r="E1964" s="54">
        <v>0</v>
      </c>
      <c r="F1964" s="280">
        <f t="shared" si="726"/>
        <v>100</v>
      </c>
      <c r="G1964" s="25"/>
      <c r="H1964" s="264"/>
    </row>
    <row r="1965" spans="1:8" s="26" customFormat="1" x14ac:dyDescent="0.2">
      <c r="A1965" s="42">
        <v>510000</v>
      </c>
      <c r="B1965" s="47" t="s">
        <v>245</v>
      </c>
      <c r="C1965" s="41">
        <f>C1966+C1968+0</f>
        <v>28500</v>
      </c>
      <c r="D1965" s="41">
        <f>D1966+D1968+0</f>
        <v>28500</v>
      </c>
      <c r="E1965" s="41">
        <f>E1966+E1968+0</f>
        <v>0</v>
      </c>
      <c r="F1965" s="283">
        <f t="shared" si="726"/>
        <v>100</v>
      </c>
      <c r="G1965" s="25"/>
      <c r="H1965" s="264"/>
    </row>
    <row r="1966" spans="1:8" s="26" customFormat="1" x14ac:dyDescent="0.2">
      <c r="A1966" s="42">
        <v>511000</v>
      </c>
      <c r="B1966" s="47" t="s">
        <v>246</v>
      </c>
      <c r="C1966" s="41">
        <f>SUM(C1967:C1967)</f>
        <v>25000</v>
      </c>
      <c r="D1966" s="41">
        <f>SUM(D1967:D1967)</f>
        <v>25000</v>
      </c>
      <c r="E1966" s="41">
        <f>SUM(E1967:E1967)</f>
        <v>0</v>
      </c>
      <c r="F1966" s="283">
        <f t="shared" si="726"/>
        <v>100</v>
      </c>
      <c r="G1966" s="25"/>
      <c r="H1966" s="264"/>
    </row>
    <row r="1967" spans="1:8" s="26" customFormat="1" x14ac:dyDescent="0.2">
      <c r="A1967" s="52">
        <v>511300</v>
      </c>
      <c r="B1967" s="45" t="s">
        <v>249</v>
      </c>
      <c r="C1967" s="54">
        <v>25000</v>
      </c>
      <c r="D1967" s="46">
        <v>25000</v>
      </c>
      <c r="E1967" s="54">
        <v>0</v>
      </c>
      <c r="F1967" s="280">
        <f t="shared" si="726"/>
        <v>100</v>
      </c>
      <c r="G1967" s="25"/>
      <c r="H1967" s="264"/>
    </row>
    <row r="1968" spans="1:8" s="51" customFormat="1" x14ac:dyDescent="0.2">
      <c r="A1968" s="42">
        <v>516000</v>
      </c>
      <c r="B1968" s="47" t="s">
        <v>257</v>
      </c>
      <c r="C1968" s="41">
        <f t="shared" ref="C1968" si="732">C1969</f>
        <v>3500</v>
      </c>
      <c r="D1968" s="41">
        <f t="shared" ref="D1968" si="733">D1969</f>
        <v>3500</v>
      </c>
      <c r="E1968" s="41">
        <f t="shared" ref="E1968" si="734">E1969</f>
        <v>0</v>
      </c>
      <c r="F1968" s="283">
        <f t="shared" si="726"/>
        <v>100</v>
      </c>
      <c r="G1968" s="266"/>
      <c r="H1968" s="264"/>
    </row>
    <row r="1969" spans="1:8" s="26" customFormat="1" x14ac:dyDescent="0.2">
      <c r="A1969" s="52">
        <v>516100</v>
      </c>
      <c r="B1969" s="45" t="s">
        <v>257</v>
      </c>
      <c r="C1969" s="54">
        <v>3500</v>
      </c>
      <c r="D1969" s="46">
        <v>3500</v>
      </c>
      <c r="E1969" s="54">
        <v>0</v>
      </c>
      <c r="F1969" s="280">
        <f t="shared" si="726"/>
        <v>100</v>
      </c>
      <c r="G1969" s="25"/>
      <c r="H1969" s="264"/>
    </row>
    <row r="1970" spans="1:8" s="51" customFormat="1" x14ac:dyDescent="0.2">
      <c r="A1970" s="42">
        <v>630000</v>
      </c>
      <c r="B1970" s="47" t="s">
        <v>277</v>
      </c>
      <c r="C1970" s="41">
        <f>C1971+C1973</f>
        <v>39200.000000000015</v>
      </c>
      <c r="D1970" s="41">
        <f>D1971+D1973</f>
        <v>40000</v>
      </c>
      <c r="E1970" s="41">
        <f>E1971+E1973</f>
        <v>33000</v>
      </c>
      <c r="F1970" s="283">
        <f t="shared" si="726"/>
        <v>102.04081632653057</v>
      </c>
      <c r="G1970" s="266"/>
      <c r="H1970" s="264"/>
    </row>
    <row r="1971" spans="1:8" s="51" customFormat="1" x14ac:dyDescent="0.2">
      <c r="A1971" s="42">
        <v>631000</v>
      </c>
      <c r="B1971" s="47" t="s">
        <v>278</v>
      </c>
      <c r="C1971" s="41">
        <f>0+C1972</f>
        <v>0</v>
      </c>
      <c r="D1971" s="41">
        <f>0+D1972</f>
        <v>0</v>
      </c>
      <c r="E1971" s="41">
        <f>0+E1972</f>
        <v>33000</v>
      </c>
      <c r="F1971" s="283">
        <v>0</v>
      </c>
      <c r="G1971" s="266"/>
      <c r="H1971" s="264"/>
    </row>
    <row r="1972" spans="1:8" s="26" customFormat="1" x14ac:dyDescent="0.2">
      <c r="A1972" s="52">
        <v>631200</v>
      </c>
      <c r="B1972" s="45" t="s">
        <v>280</v>
      </c>
      <c r="C1972" s="54">
        <v>0</v>
      </c>
      <c r="D1972" s="46">
        <v>0</v>
      </c>
      <c r="E1972" s="46">
        <v>33000</v>
      </c>
      <c r="F1972" s="280">
        <v>0</v>
      </c>
      <c r="G1972" s="25"/>
      <c r="H1972" s="264"/>
    </row>
    <row r="1973" spans="1:8" s="51" customFormat="1" x14ac:dyDescent="0.2">
      <c r="A1973" s="42">
        <v>638000</v>
      </c>
      <c r="B1973" s="47" t="s">
        <v>284</v>
      </c>
      <c r="C1973" s="41">
        <f t="shared" ref="C1973" si="735">C1974</f>
        <v>39200.000000000015</v>
      </c>
      <c r="D1973" s="41">
        <f t="shared" ref="D1973" si="736">D1974</f>
        <v>40000</v>
      </c>
      <c r="E1973" s="41">
        <f t="shared" ref="E1973" si="737">E1974</f>
        <v>0</v>
      </c>
      <c r="F1973" s="283">
        <f>D1973/C1973*100</f>
        <v>102.04081632653057</v>
      </c>
      <c r="G1973" s="266"/>
      <c r="H1973" s="264"/>
    </row>
    <row r="1974" spans="1:8" s="26" customFormat="1" x14ac:dyDescent="0.2">
      <c r="A1974" s="52">
        <v>638100</v>
      </c>
      <c r="B1974" s="45" t="s">
        <v>285</v>
      </c>
      <c r="C1974" s="54">
        <v>39200.000000000015</v>
      </c>
      <c r="D1974" s="46">
        <v>40000</v>
      </c>
      <c r="E1974" s="54">
        <v>0</v>
      </c>
      <c r="F1974" s="280">
        <f>D1974/C1974*100</f>
        <v>102.04081632653057</v>
      </c>
      <c r="G1974" s="25"/>
      <c r="H1974" s="264"/>
    </row>
    <row r="1975" spans="1:8" s="26" customFormat="1" x14ac:dyDescent="0.2">
      <c r="A1975" s="82"/>
      <c r="B1975" s="76" t="s">
        <v>294</v>
      </c>
      <c r="C1975" s="80">
        <f>C1946+C1965+C1970</f>
        <v>6173699.9999999972</v>
      </c>
      <c r="D1975" s="80">
        <f>D1946+D1965+D1970</f>
        <v>6980400</v>
      </c>
      <c r="E1975" s="80">
        <f>E1946+E1965+E1970</f>
        <v>33000</v>
      </c>
      <c r="F1975" s="30">
        <f>D1975/C1975*100</f>
        <v>113.06671849944124</v>
      </c>
      <c r="G1975" s="25"/>
      <c r="H1975" s="264"/>
    </row>
    <row r="1976" spans="1:8" s="26" customFormat="1" x14ac:dyDescent="0.2">
      <c r="A1976" s="62"/>
      <c r="B1976" s="40"/>
      <c r="C1976" s="63"/>
      <c r="D1976" s="63"/>
      <c r="E1976" s="63"/>
      <c r="F1976" s="145"/>
      <c r="G1976" s="25"/>
      <c r="H1976" s="264"/>
    </row>
    <row r="1977" spans="1:8" s="26" customFormat="1" x14ac:dyDescent="0.2">
      <c r="A1977" s="39"/>
      <c r="B1977" s="40"/>
      <c r="C1977" s="46"/>
      <c r="D1977" s="46"/>
      <c r="E1977" s="46"/>
      <c r="F1977" s="282"/>
      <c r="G1977" s="25"/>
      <c r="H1977" s="264"/>
    </row>
    <row r="1978" spans="1:8" s="26" customFormat="1" x14ac:dyDescent="0.2">
      <c r="A1978" s="44" t="s">
        <v>403</v>
      </c>
      <c r="B1978" s="47"/>
      <c r="C1978" s="46"/>
      <c r="D1978" s="46"/>
      <c r="E1978" s="46"/>
      <c r="F1978" s="282"/>
      <c r="G1978" s="25"/>
      <c r="H1978" s="264"/>
    </row>
    <row r="1979" spans="1:8" s="26" customFormat="1" x14ac:dyDescent="0.2">
      <c r="A1979" s="44" t="s">
        <v>377</v>
      </c>
      <c r="B1979" s="47"/>
      <c r="C1979" s="46"/>
      <c r="D1979" s="46"/>
      <c r="E1979" s="46"/>
      <c r="F1979" s="282"/>
      <c r="G1979" s="25"/>
      <c r="H1979" s="264"/>
    </row>
    <row r="1980" spans="1:8" s="26" customFormat="1" x14ac:dyDescent="0.2">
      <c r="A1980" s="44" t="s">
        <v>404</v>
      </c>
      <c r="B1980" s="47"/>
      <c r="C1980" s="46"/>
      <c r="D1980" s="46"/>
      <c r="E1980" s="46"/>
      <c r="F1980" s="282"/>
      <c r="G1980" s="25"/>
      <c r="H1980" s="264"/>
    </row>
    <row r="1981" spans="1:8" s="26" customFormat="1" x14ac:dyDescent="0.2">
      <c r="A1981" s="44" t="s">
        <v>293</v>
      </c>
      <c r="B1981" s="47"/>
      <c r="C1981" s="46"/>
      <c r="D1981" s="46"/>
      <c r="E1981" s="46"/>
      <c r="F1981" s="282"/>
      <c r="G1981" s="25"/>
      <c r="H1981" s="264"/>
    </row>
    <row r="1982" spans="1:8" s="26" customFormat="1" x14ac:dyDescent="0.2">
      <c r="A1982" s="44"/>
      <c r="B1982" s="72"/>
      <c r="C1982" s="63"/>
      <c r="D1982" s="63"/>
      <c r="E1982" s="63"/>
      <c r="F1982" s="145"/>
      <c r="G1982" s="25"/>
      <c r="H1982" s="264"/>
    </row>
    <row r="1983" spans="1:8" s="26" customFormat="1" x14ac:dyDescent="0.2">
      <c r="A1983" s="42">
        <v>410000</v>
      </c>
      <c r="B1983" s="43" t="s">
        <v>42</v>
      </c>
      <c r="C1983" s="41">
        <f>C1984+C1989+0</f>
        <v>2030000</v>
      </c>
      <c r="D1983" s="41">
        <f>D1984+D1989+0</f>
        <v>2235500</v>
      </c>
      <c r="E1983" s="41">
        <f>E1984+E1989+0</f>
        <v>0</v>
      </c>
      <c r="F1983" s="283">
        <f t="shared" ref="F1983:F2003" si="738">D1983/C1983*100</f>
        <v>110.1231527093596</v>
      </c>
      <c r="G1983" s="25"/>
      <c r="H1983" s="264"/>
    </row>
    <row r="1984" spans="1:8" s="26" customFormat="1" x14ac:dyDescent="0.2">
      <c r="A1984" s="42">
        <v>411000</v>
      </c>
      <c r="B1984" s="43" t="s">
        <v>43</v>
      </c>
      <c r="C1984" s="41">
        <f t="shared" ref="C1984" si="739">SUM(C1985:C1988)</f>
        <v>1885800</v>
      </c>
      <c r="D1984" s="41">
        <f t="shared" ref="D1984" si="740">SUM(D1985:D1988)</f>
        <v>2089200</v>
      </c>
      <c r="E1984" s="41">
        <f>SUM(E1985:E1988)</f>
        <v>0</v>
      </c>
      <c r="F1984" s="283">
        <f t="shared" si="738"/>
        <v>110.78587336939229</v>
      </c>
      <c r="G1984" s="25"/>
      <c r="H1984" s="264"/>
    </row>
    <row r="1985" spans="1:8" s="26" customFormat="1" x14ac:dyDescent="0.2">
      <c r="A1985" s="52">
        <v>411100</v>
      </c>
      <c r="B1985" s="45" t="s">
        <v>44</v>
      </c>
      <c r="C1985" s="54">
        <v>1760000</v>
      </c>
      <c r="D1985" s="46">
        <v>1974000</v>
      </c>
      <c r="E1985" s="54">
        <v>0</v>
      </c>
      <c r="F1985" s="280">
        <f t="shared" si="738"/>
        <v>112.15909090909091</v>
      </c>
      <c r="G1985" s="25"/>
      <c r="H1985" s="264"/>
    </row>
    <row r="1986" spans="1:8" s="26" customFormat="1" ht="40.5" x14ac:dyDescent="0.2">
      <c r="A1986" s="52">
        <v>411200</v>
      </c>
      <c r="B1986" s="45" t="s">
        <v>45</v>
      </c>
      <c r="C1986" s="54">
        <v>78700</v>
      </c>
      <c r="D1986" s="46">
        <v>78700</v>
      </c>
      <c r="E1986" s="54">
        <v>0</v>
      </c>
      <c r="F1986" s="280">
        <f t="shared" si="738"/>
        <v>100</v>
      </c>
      <c r="G1986" s="25"/>
      <c r="H1986" s="264"/>
    </row>
    <row r="1987" spans="1:8" s="26" customFormat="1" ht="40.5" x14ac:dyDescent="0.2">
      <c r="A1987" s="52">
        <v>411300</v>
      </c>
      <c r="B1987" s="45" t="s">
        <v>46</v>
      </c>
      <c r="C1987" s="54">
        <v>30800</v>
      </c>
      <c r="D1987" s="46">
        <v>18500</v>
      </c>
      <c r="E1987" s="54">
        <v>0</v>
      </c>
      <c r="F1987" s="280">
        <f t="shared" si="738"/>
        <v>60.064935064935064</v>
      </c>
      <c r="G1987" s="25"/>
      <c r="H1987" s="264"/>
    </row>
    <row r="1988" spans="1:8" s="26" customFormat="1" x14ac:dyDescent="0.2">
      <c r="A1988" s="52">
        <v>411400</v>
      </c>
      <c r="B1988" s="45" t="s">
        <v>47</v>
      </c>
      <c r="C1988" s="54">
        <v>16300</v>
      </c>
      <c r="D1988" s="46">
        <v>18000</v>
      </c>
      <c r="E1988" s="54">
        <v>0</v>
      </c>
      <c r="F1988" s="280">
        <f t="shared" si="738"/>
        <v>110.42944785276075</v>
      </c>
      <c r="G1988" s="25"/>
      <c r="H1988" s="264"/>
    </row>
    <row r="1989" spans="1:8" s="26" customFormat="1" x14ac:dyDescent="0.2">
      <c r="A1989" s="42">
        <v>412000</v>
      </c>
      <c r="B1989" s="47" t="s">
        <v>48</v>
      </c>
      <c r="C1989" s="41">
        <f>SUM(C1990:C1998)</f>
        <v>144200</v>
      </c>
      <c r="D1989" s="41">
        <f>SUM(D1990:D1998)</f>
        <v>146300</v>
      </c>
      <c r="E1989" s="41">
        <f>SUM(E1990:E1998)</f>
        <v>0</v>
      </c>
      <c r="F1989" s="283">
        <f t="shared" si="738"/>
        <v>101.45631067961165</v>
      </c>
      <c r="G1989" s="25"/>
      <c r="H1989" s="264"/>
    </row>
    <row r="1990" spans="1:8" s="26" customFormat="1" ht="40.5" x14ac:dyDescent="0.2">
      <c r="A1990" s="52">
        <v>412200</v>
      </c>
      <c r="B1990" s="45" t="s">
        <v>50</v>
      </c>
      <c r="C1990" s="54">
        <v>37000</v>
      </c>
      <c r="D1990" s="46">
        <v>38000</v>
      </c>
      <c r="E1990" s="54">
        <v>0</v>
      </c>
      <c r="F1990" s="280">
        <f t="shared" si="738"/>
        <v>102.70270270270269</v>
      </c>
      <c r="G1990" s="25"/>
      <c r="H1990" s="264"/>
    </row>
    <row r="1991" spans="1:8" s="26" customFormat="1" x14ac:dyDescent="0.2">
      <c r="A1991" s="52">
        <v>412300</v>
      </c>
      <c r="B1991" s="45" t="s">
        <v>51</v>
      </c>
      <c r="C1991" s="54">
        <v>12000</v>
      </c>
      <c r="D1991" s="46">
        <v>12000</v>
      </c>
      <c r="E1991" s="54">
        <v>0</v>
      </c>
      <c r="F1991" s="280">
        <f t="shared" si="738"/>
        <v>100</v>
      </c>
      <c r="G1991" s="25"/>
      <c r="H1991" s="264"/>
    </row>
    <row r="1992" spans="1:8" s="26" customFormat="1" x14ac:dyDescent="0.2">
      <c r="A1992" s="52">
        <v>412500</v>
      </c>
      <c r="B1992" s="45" t="s">
        <v>55</v>
      </c>
      <c r="C1992" s="54">
        <v>6000</v>
      </c>
      <c r="D1992" s="46">
        <v>6000</v>
      </c>
      <c r="E1992" s="54">
        <v>0</v>
      </c>
      <c r="F1992" s="280">
        <f t="shared" si="738"/>
        <v>100</v>
      </c>
      <c r="G1992" s="25"/>
      <c r="H1992" s="264"/>
    </row>
    <row r="1993" spans="1:8" s="26" customFormat="1" x14ac:dyDescent="0.2">
      <c r="A1993" s="52">
        <v>412600</v>
      </c>
      <c r="B1993" s="45" t="s">
        <v>56</v>
      </c>
      <c r="C1993" s="54">
        <v>7000</v>
      </c>
      <c r="D1993" s="46">
        <v>7000</v>
      </c>
      <c r="E1993" s="54">
        <v>0</v>
      </c>
      <c r="F1993" s="280">
        <f t="shared" si="738"/>
        <v>100</v>
      </c>
      <c r="G1993" s="25"/>
      <c r="H1993" s="264"/>
    </row>
    <row r="1994" spans="1:8" s="26" customFormat="1" x14ac:dyDescent="0.2">
      <c r="A1994" s="52">
        <v>412700</v>
      </c>
      <c r="B1994" s="45" t="s">
        <v>58</v>
      </c>
      <c r="C1994" s="54">
        <v>75000</v>
      </c>
      <c r="D1994" s="46">
        <v>75000</v>
      </c>
      <c r="E1994" s="54">
        <v>0</v>
      </c>
      <c r="F1994" s="280">
        <f t="shared" si="738"/>
        <v>100</v>
      </c>
      <c r="G1994" s="25"/>
      <c r="H1994" s="264"/>
    </row>
    <row r="1995" spans="1:8" s="26" customFormat="1" x14ac:dyDescent="0.2">
      <c r="A1995" s="52">
        <v>412900</v>
      </c>
      <c r="B1995" s="49" t="s">
        <v>73</v>
      </c>
      <c r="C1995" s="54">
        <v>900</v>
      </c>
      <c r="D1995" s="46">
        <v>1000</v>
      </c>
      <c r="E1995" s="54">
        <v>0</v>
      </c>
      <c r="F1995" s="280">
        <f t="shared" si="738"/>
        <v>111.11111111111111</v>
      </c>
      <c r="G1995" s="25"/>
      <c r="H1995" s="264"/>
    </row>
    <row r="1996" spans="1:8" s="26" customFormat="1" x14ac:dyDescent="0.2">
      <c r="A1996" s="52">
        <v>412900</v>
      </c>
      <c r="B1996" s="49" t="s">
        <v>75</v>
      </c>
      <c r="C1996" s="54">
        <v>300</v>
      </c>
      <c r="D1996" s="46">
        <v>300</v>
      </c>
      <c r="E1996" s="54">
        <v>0</v>
      </c>
      <c r="F1996" s="280">
        <f t="shared" si="738"/>
        <v>100</v>
      </c>
      <c r="G1996" s="25"/>
      <c r="H1996" s="264"/>
    </row>
    <row r="1997" spans="1:8" s="26" customFormat="1" x14ac:dyDescent="0.2">
      <c r="A1997" s="52">
        <v>412900</v>
      </c>
      <c r="B1997" s="49" t="s">
        <v>76</v>
      </c>
      <c r="C1997" s="54">
        <v>3000</v>
      </c>
      <c r="D1997" s="46">
        <v>4000</v>
      </c>
      <c r="E1997" s="54">
        <v>0</v>
      </c>
      <c r="F1997" s="280">
        <f t="shared" si="738"/>
        <v>133.33333333333331</v>
      </c>
      <c r="G1997" s="25"/>
      <c r="H1997" s="264"/>
    </row>
    <row r="1998" spans="1:8" s="26" customFormat="1" x14ac:dyDescent="0.2">
      <c r="A1998" s="52">
        <v>412900</v>
      </c>
      <c r="B1998" s="45" t="s">
        <v>78</v>
      </c>
      <c r="C1998" s="54">
        <v>3000</v>
      </c>
      <c r="D1998" s="46">
        <v>3000</v>
      </c>
      <c r="E1998" s="54">
        <v>0</v>
      </c>
      <c r="F1998" s="280">
        <f t="shared" si="738"/>
        <v>100</v>
      </c>
      <c r="G1998" s="25"/>
      <c r="H1998" s="264"/>
    </row>
    <row r="1999" spans="1:8" s="26" customFormat="1" x14ac:dyDescent="0.2">
      <c r="A1999" s="42">
        <v>510000</v>
      </c>
      <c r="B1999" s="47" t="s">
        <v>245</v>
      </c>
      <c r="C1999" s="41">
        <f>C2000+0</f>
        <v>22500</v>
      </c>
      <c r="D1999" s="41">
        <f>D2000+0</f>
        <v>10000</v>
      </c>
      <c r="E1999" s="41">
        <f>E2000+0</f>
        <v>0</v>
      </c>
      <c r="F1999" s="283">
        <f t="shared" si="738"/>
        <v>44.444444444444443</v>
      </c>
      <c r="G1999" s="25"/>
      <c r="H1999" s="264"/>
    </row>
    <row r="2000" spans="1:8" s="26" customFormat="1" x14ac:dyDescent="0.2">
      <c r="A2000" s="42">
        <v>511000</v>
      </c>
      <c r="B2000" s="47" t="s">
        <v>246</v>
      </c>
      <c r="C2000" s="41">
        <f t="shared" ref="C2000" si="741">SUM(C2001:C2002)</f>
        <v>22500</v>
      </c>
      <c r="D2000" s="41">
        <f t="shared" ref="D2000" si="742">SUM(D2001:D2002)</f>
        <v>10000</v>
      </c>
      <c r="E2000" s="41">
        <f>SUM(E2001:E2002)</f>
        <v>0</v>
      </c>
      <c r="F2000" s="283">
        <f t="shared" si="738"/>
        <v>44.444444444444443</v>
      </c>
      <c r="G2000" s="25"/>
      <c r="H2000" s="264"/>
    </row>
    <row r="2001" spans="1:8" s="26" customFormat="1" x14ac:dyDescent="0.2">
      <c r="A2001" s="52">
        <v>511300</v>
      </c>
      <c r="B2001" s="45" t="s">
        <v>249</v>
      </c>
      <c r="C2001" s="54">
        <v>10000</v>
      </c>
      <c r="D2001" s="46">
        <v>10000</v>
      </c>
      <c r="E2001" s="54">
        <v>0</v>
      </c>
      <c r="F2001" s="280">
        <f t="shared" si="738"/>
        <v>100</v>
      </c>
      <c r="G2001" s="25"/>
      <c r="H2001" s="264"/>
    </row>
    <row r="2002" spans="1:8" s="26" customFormat="1" x14ac:dyDescent="0.2">
      <c r="A2002" s="52">
        <v>511700</v>
      </c>
      <c r="B2002" s="45" t="s">
        <v>252</v>
      </c>
      <c r="C2002" s="54">
        <v>12500</v>
      </c>
      <c r="D2002" s="46">
        <v>0</v>
      </c>
      <c r="E2002" s="54">
        <v>0</v>
      </c>
      <c r="F2002" s="280">
        <f t="shared" si="738"/>
        <v>0</v>
      </c>
      <c r="G2002" s="25"/>
      <c r="H2002" s="264"/>
    </row>
    <row r="2003" spans="1:8" s="51" customFormat="1" x14ac:dyDescent="0.2">
      <c r="A2003" s="42">
        <v>630000</v>
      </c>
      <c r="B2003" s="47" t="s">
        <v>277</v>
      </c>
      <c r="C2003" s="41">
        <f>C2004+C2006</f>
        <v>3000</v>
      </c>
      <c r="D2003" s="41">
        <f>D2004+D2006</f>
        <v>5000</v>
      </c>
      <c r="E2003" s="41">
        <f>E2004+E2006</f>
        <v>100000</v>
      </c>
      <c r="F2003" s="283">
        <f t="shared" si="738"/>
        <v>166.66666666666669</v>
      </c>
      <c r="G2003" s="266"/>
      <c r="H2003" s="264"/>
    </row>
    <row r="2004" spans="1:8" s="51" customFormat="1" x14ac:dyDescent="0.2">
      <c r="A2004" s="42">
        <v>631000</v>
      </c>
      <c r="B2004" s="47" t="s">
        <v>278</v>
      </c>
      <c r="C2004" s="41">
        <f>0+C2005</f>
        <v>0</v>
      </c>
      <c r="D2004" s="41">
        <f>0+D2005</f>
        <v>0</v>
      </c>
      <c r="E2004" s="41">
        <f>0+E2005</f>
        <v>100000</v>
      </c>
      <c r="F2004" s="283">
        <v>0</v>
      </c>
      <c r="G2004" s="266"/>
      <c r="H2004" s="264"/>
    </row>
    <row r="2005" spans="1:8" s="26" customFormat="1" x14ac:dyDescent="0.2">
      <c r="A2005" s="52">
        <v>631200</v>
      </c>
      <c r="B2005" s="45" t="s">
        <v>280</v>
      </c>
      <c r="C2005" s="54">
        <v>0</v>
      </c>
      <c r="D2005" s="46">
        <v>0</v>
      </c>
      <c r="E2005" s="46">
        <v>100000</v>
      </c>
      <c r="F2005" s="280">
        <v>0</v>
      </c>
      <c r="G2005" s="25"/>
      <c r="H2005" s="264"/>
    </row>
    <row r="2006" spans="1:8" s="51" customFormat="1" x14ac:dyDescent="0.2">
      <c r="A2006" s="42">
        <v>638000</v>
      </c>
      <c r="B2006" s="47" t="s">
        <v>284</v>
      </c>
      <c r="C2006" s="41">
        <f t="shared" ref="C2006" si="743">C2007</f>
        <v>3000</v>
      </c>
      <c r="D2006" s="41">
        <f t="shared" ref="D2006" si="744">D2007</f>
        <v>5000</v>
      </c>
      <c r="E2006" s="41">
        <f>E2007</f>
        <v>0</v>
      </c>
      <c r="F2006" s="283">
        <f>D2006/C2006*100</f>
        <v>166.66666666666669</v>
      </c>
      <c r="G2006" s="266"/>
      <c r="H2006" s="264"/>
    </row>
    <row r="2007" spans="1:8" s="26" customFormat="1" x14ac:dyDescent="0.2">
      <c r="A2007" s="52">
        <v>638100</v>
      </c>
      <c r="B2007" s="45" t="s">
        <v>285</v>
      </c>
      <c r="C2007" s="54">
        <v>3000</v>
      </c>
      <c r="D2007" s="46">
        <v>5000</v>
      </c>
      <c r="E2007" s="54">
        <v>0</v>
      </c>
      <c r="F2007" s="280">
        <f>D2007/C2007*100</f>
        <v>166.66666666666669</v>
      </c>
      <c r="G2007" s="25"/>
      <c r="H2007" s="264"/>
    </row>
    <row r="2008" spans="1:8" s="26" customFormat="1" x14ac:dyDescent="0.2">
      <c r="A2008" s="82"/>
      <c r="B2008" s="76" t="s">
        <v>294</v>
      </c>
      <c r="C2008" s="80">
        <f>C1983+C1999+C2003</f>
        <v>2055500</v>
      </c>
      <c r="D2008" s="80">
        <f>D1983+D1999+D2003</f>
        <v>2250500</v>
      </c>
      <c r="E2008" s="80">
        <f>E1983+E1999+E2003</f>
        <v>100000</v>
      </c>
      <c r="F2008" s="30">
        <f>D2008/C2008*100</f>
        <v>109.48674288494284</v>
      </c>
      <c r="G2008" s="25"/>
      <c r="H2008" s="264"/>
    </row>
    <row r="2009" spans="1:8" s="26" customFormat="1" x14ac:dyDescent="0.2">
      <c r="A2009" s="62"/>
      <c r="B2009" s="40"/>
      <c r="C2009" s="63"/>
      <c r="D2009" s="63"/>
      <c r="E2009" s="63"/>
      <c r="F2009" s="145"/>
      <c r="G2009" s="25"/>
      <c r="H2009" s="264"/>
    </row>
    <row r="2010" spans="1:8" s="26" customFormat="1" x14ac:dyDescent="0.2">
      <c r="A2010" s="39"/>
      <c r="B2010" s="40"/>
      <c r="C2010" s="46"/>
      <c r="D2010" s="46"/>
      <c r="E2010" s="46"/>
      <c r="F2010" s="282"/>
      <c r="G2010" s="25"/>
      <c r="H2010" s="264"/>
    </row>
    <row r="2011" spans="1:8" s="26" customFormat="1" x14ac:dyDescent="0.2">
      <c r="A2011" s="44" t="s">
        <v>405</v>
      </c>
      <c r="B2011" s="47"/>
      <c r="C2011" s="46"/>
      <c r="D2011" s="46"/>
      <c r="E2011" s="46"/>
      <c r="F2011" s="282"/>
      <c r="G2011" s="25"/>
      <c r="H2011" s="264"/>
    </row>
    <row r="2012" spans="1:8" s="26" customFormat="1" x14ac:dyDescent="0.2">
      <c r="A2012" s="44" t="s">
        <v>377</v>
      </c>
      <c r="B2012" s="47"/>
      <c r="C2012" s="46"/>
      <c r="D2012" s="46"/>
      <c r="E2012" s="46"/>
      <c r="F2012" s="282"/>
      <c r="G2012" s="25"/>
      <c r="H2012" s="264"/>
    </row>
    <row r="2013" spans="1:8" s="26" customFormat="1" x14ac:dyDescent="0.2">
      <c r="A2013" s="44" t="s">
        <v>406</v>
      </c>
      <c r="B2013" s="47"/>
      <c r="C2013" s="46"/>
      <c r="D2013" s="46"/>
      <c r="E2013" s="46"/>
      <c r="F2013" s="282"/>
      <c r="G2013" s="25"/>
      <c r="H2013" s="264"/>
    </row>
    <row r="2014" spans="1:8" s="26" customFormat="1" x14ac:dyDescent="0.2">
      <c r="A2014" s="44" t="s">
        <v>293</v>
      </c>
      <c r="B2014" s="47"/>
      <c r="C2014" s="46"/>
      <c r="D2014" s="46"/>
      <c r="E2014" s="46"/>
      <c r="F2014" s="282"/>
      <c r="G2014" s="25"/>
      <c r="H2014" s="264"/>
    </row>
    <row r="2015" spans="1:8" s="26" customFormat="1" x14ac:dyDescent="0.2">
      <c r="A2015" s="44"/>
      <c r="B2015" s="72"/>
      <c r="C2015" s="63"/>
      <c r="D2015" s="63"/>
      <c r="E2015" s="63"/>
      <c r="F2015" s="145"/>
      <c r="G2015" s="25"/>
      <c r="H2015" s="264"/>
    </row>
    <row r="2016" spans="1:8" s="26" customFormat="1" x14ac:dyDescent="0.2">
      <c r="A2016" s="42">
        <v>410000</v>
      </c>
      <c r="B2016" s="43" t="s">
        <v>42</v>
      </c>
      <c r="C2016" s="41">
        <f>C2017+C2022+0+C2034</f>
        <v>2227700</v>
      </c>
      <c r="D2016" s="41">
        <f>D2017+D2022+0+D2034</f>
        <v>2763700</v>
      </c>
      <c r="E2016" s="41">
        <f>E2017+E2022+0+E2034</f>
        <v>0</v>
      </c>
      <c r="F2016" s="283">
        <f t="shared" ref="F2016:F2029" si="745">D2016/C2016*100</f>
        <v>124.06069039816852</v>
      </c>
      <c r="G2016" s="25"/>
      <c r="H2016" s="264"/>
    </row>
    <row r="2017" spans="1:8" s="26" customFormat="1" x14ac:dyDescent="0.2">
      <c r="A2017" s="42">
        <v>411000</v>
      </c>
      <c r="B2017" s="43" t="s">
        <v>43</v>
      </c>
      <c r="C2017" s="41">
        <f t="shared" ref="C2017" si="746">SUM(C2018:C2021)</f>
        <v>1861900</v>
      </c>
      <c r="D2017" s="41">
        <f t="shared" ref="D2017" si="747">SUM(D2018:D2021)</f>
        <v>2395000</v>
      </c>
      <c r="E2017" s="41">
        <f>SUM(E2018:E2021)</f>
        <v>0</v>
      </c>
      <c r="F2017" s="283">
        <f t="shared" si="745"/>
        <v>128.63204253719317</v>
      </c>
      <c r="G2017" s="25"/>
      <c r="H2017" s="264"/>
    </row>
    <row r="2018" spans="1:8" s="26" customFormat="1" x14ac:dyDescent="0.2">
      <c r="A2018" s="52">
        <v>411100</v>
      </c>
      <c r="B2018" s="45" t="s">
        <v>44</v>
      </c>
      <c r="C2018" s="54">
        <v>1696900</v>
      </c>
      <c r="D2018" s="46">
        <v>2230000</v>
      </c>
      <c r="E2018" s="54">
        <v>0</v>
      </c>
      <c r="F2018" s="280">
        <f t="shared" si="745"/>
        <v>131.41611173316048</v>
      </c>
      <c r="G2018" s="25"/>
      <c r="H2018" s="264"/>
    </row>
    <row r="2019" spans="1:8" s="26" customFormat="1" ht="40.5" x14ac:dyDescent="0.2">
      <c r="A2019" s="52">
        <v>411200</v>
      </c>
      <c r="B2019" s="45" t="s">
        <v>45</v>
      </c>
      <c r="C2019" s="54">
        <v>79000</v>
      </c>
      <c r="D2019" s="46">
        <v>79000</v>
      </c>
      <c r="E2019" s="54">
        <v>0</v>
      </c>
      <c r="F2019" s="280">
        <f t="shared" si="745"/>
        <v>100</v>
      </c>
      <c r="G2019" s="25"/>
      <c r="H2019" s="264"/>
    </row>
    <row r="2020" spans="1:8" s="26" customFormat="1" ht="40.5" x14ac:dyDescent="0.2">
      <c r="A2020" s="52">
        <v>411300</v>
      </c>
      <c r="B2020" s="45" t="s">
        <v>46</v>
      </c>
      <c r="C2020" s="54">
        <v>66000</v>
      </c>
      <c r="D2020" s="46">
        <v>66000</v>
      </c>
      <c r="E2020" s="54">
        <v>0</v>
      </c>
      <c r="F2020" s="280">
        <f t="shared" si="745"/>
        <v>100</v>
      </c>
      <c r="G2020" s="25"/>
      <c r="H2020" s="264"/>
    </row>
    <row r="2021" spans="1:8" s="26" customFormat="1" x14ac:dyDescent="0.2">
      <c r="A2021" s="52">
        <v>411400</v>
      </c>
      <c r="B2021" s="45" t="s">
        <v>47</v>
      </c>
      <c r="C2021" s="54">
        <v>20000</v>
      </c>
      <c r="D2021" s="46">
        <v>20000</v>
      </c>
      <c r="E2021" s="54">
        <v>0</v>
      </c>
      <c r="F2021" s="280">
        <f t="shared" si="745"/>
        <v>100</v>
      </c>
      <c r="G2021" s="25"/>
      <c r="H2021" s="264"/>
    </row>
    <row r="2022" spans="1:8" s="26" customFormat="1" x14ac:dyDescent="0.2">
      <c r="A2022" s="42">
        <v>412000</v>
      </c>
      <c r="B2022" s="47" t="s">
        <v>48</v>
      </c>
      <c r="C2022" s="41">
        <f t="shared" ref="C2022" si="748">SUM(C2023:C2033)</f>
        <v>365500</v>
      </c>
      <c r="D2022" s="41">
        <f t="shared" ref="D2022" si="749">SUM(D2023:D2033)</f>
        <v>368400</v>
      </c>
      <c r="E2022" s="41">
        <f>SUM(E2023:E2033)</f>
        <v>0</v>
      </c>
      <c r="F2022" s="283">
        <f t="shared" si="745"/>
        <v>100.79343365253078</v>
      </c>
      <c r="G2022" s="25"/>
      <c r="H2022" s="264"/>
    </row>
    <row r="2023" spans="1:8" s="26" customFormat="1" ht="40.5" x14ac:dyDescent="0.2">
      <c r="A2023" s="52">
        <v>412200</v>
      </c>
      <c r="B2023" s="45" t="s">
        <v>50</v>
      </c>
      <c r="C2023" s="54">
        <v>116000</v>
      </c>
      <c r="D2023" s="46">
        <v>118000</v>
      </c>
      <c r="E2023" s="54">
        <v>0</v>
      </c>
      <c r="F2023" s="280">
        <f t="shared" si="745"/>
        <v>101.72413793103448</v>
      </c>
      <c r="G2023" s="25"/>
      <c r="H2023" s="264"/>
    </row>
    <row r="2024" spans="1:8" s="26" customFormat="1" x14ac:dyDescent="0.2">
      <c r="A2024" s="52">
        <v>412300</v>
      </c>
      <c r="B2024" s="45" t="s">
        <v>51</v>
      </c>
      <c r="C2024" s="54">
        <v>23300</v>
      </c>
      <c r="D2024" s="46">
        <v>24000</v>
      </c>
      <c r="E2024" s="54">
        <v>0</v>
      </c>
      <c r="F2024" s="280">
        <f t="shared" si="745"/>
        <v>103.00429184549355</v>
      </c>
      <c r="G2024" s="25"/>
      <c r="H2024" s="264"/>
    </row>
    <row r="2025" spans="1:8" s="26" customFormat="1" x14ac:dyDescent="0.2">
      <c r="A2025" s="52">
        <v>412500</v>
      </c>
      <c r="B2025" s="45" t="s">
        <v>55</v>
      </c>
      <c r="C2025" s="54">
        <v>17000</v>
      </c>
      <c r="D2025" s="46">
        <v>19000</v>
      </c>
      <c r="E2025" s="54">
        <v>0</v>
      </c>
      <c r="F2025" s="280">
        <f t="shared" si="745"/>
        <v>111.76470588235294</v>
      </c>
      <c r="G2025" s="25"/>
      <c r="H2025" s="264"/>
    </row>
    <row r="2026" spans="1:8" s="26" customFormat="1" x14ac:dyDescent="0.2">
      <c r="A2026" s="52">
        <v>412600</v>
      </c>
      <c r="B2026" s="45" t="s">
        <v>56</v>
      </c>
      <c r="C2026" s="54">
        <v>5000</v>
      </c>
      <c r="D2026" s="46">
        <v>5500</v>
      </c>
      <c r="E2026" s="54">
        <v>0</v>
      </c>
      <c r="F2026" s="280">
        <f t="shared" si="745"/>
        <v>110.00000000000001</v>
      </c>
      <c r="G2026" s="25"/>
      <c r="H2026" s="264"/>
    </row>
    <row r="2027" spans="1:8" s="26" customFormat="1" x14ac:dyDescent="0.2">
      <c r="A2027" s="52">
        <v>412700</v>
      </c>
      <c r="B2027" s="45" t="s">
        <v>58</v>
      </c>
      <c r="C2027" s="54">
        <v>174999.99999999997</v>
      </c>
      <c r="D2027" s="46">
        <v>180000</v>
      </c>
      <c r="E2027" s="54">
        <v>0</v>
      </c>
      <c r="F2027" s="280">
        <f t="shared" si="745"/>
        <v>102.85714285714288</v>
      </c>
      <c r="G2027" s="25"/>
      <c r="H2027" s="264"/>
    </row>
    <row r="2028" spans="1:8" s="26" customFormat="1" x14ac:dyDescent="0.2">
      <c r="A2028" s="52">
        <v>412900</v>
      </c>
      <c r="B2028" s="49" t="s">
        <v>72</v>
      </c>
      <c r="C2028" s="54">
        <v>600</v>
      </c>
      <c r="D2028" s="46">
        <v>600</v>
      </c>
      <c r="E2028" s="54">
        <v>0</v>
      </c>
      <c r="F2028" s="280">
        <f t="shared" si="745"/>
        <v>100</v>
      </c>
      <c r="G2028" s="25"/>
      <c r="H2028" s="264"/>
    </row>
    <row r="2029" spans="1:8" s="26" customFormat="1" x14ac:dyDescent="0.2">
      <c r="A2029" s="52">
        <v>412900</v>
      </c>
      <c r="B2029" s="49" t="s">
        <v>73</v>
      </c>
      <c r="C2029" s="54">
        <v>1500</v>
      </c>
      <c r="D2029" s="46">
        <v>1500</v>
      </c>
      <c r="E2029" s="54">
        <v>0</v>
      </c>
      <c r="F2029" s="280">
        <f t="shared" si="745"/>
        <v>100</v>
      </c>
      <c r="G2029" s="25"/>
      <c r="H2029" s="264"/>
    </row>
    <row r="2030" spans="1:8" s="26" customFormat="1" x14ac:dyDescent="0.2">
      <c r="A2030" s="52">
        <v>412900</v>
      </c>
      <c r="B2030" s="45" t="s">
        <v>74</v>
      </c>
      <c r="C2030" s="54">
        <v>0</v>
      </c>
      <c r="D2030" s="46">
        <v>1000</v>
      </c>
      <c r="E2030" s="54">
        <v>0</v>
      </c>
      <c r="F2030" s="280">
        <v>0</v>
      </c>
      <c r="G2030" s="25"/>
      <c r="H2030" s="264"/>
    </row>
    <row r="2031" spans="1:8" s="26" customFormat="1" x14ac:dyDescent="0.2">
      <c r="A2031" s="52">
        <v>412900</v>
      </c>
      <c r="B2031" s="49" t="s">
        <v>75</v>
      </c>
      <c r="C2031" s="54">
        <v>1100</v>
      </c>
      <c r="D2031" s="46">
        <v>1300</v>
      </c>
      <c r="E2031" s="54">
        <v>0</v>
      </c>
      <c r="F2031" s="280">
        <f t="shared" ref="F2031:F2040" si="750">D2031/C2031*100</f>
        <v>118.18181818181819</v>
      </c>
      <c r="G2031" s="25"/>
      <c r="H2031" s="264"/>
    </row>
    <row r="2032" spans="1:8" s="26" customFormat="1" x14ac:dyDescent="0.2">
      <c r="A2032" s="52">
        <v>412900</v>
      </c>
      <c r="B2032" s="49" t="s">
        <v>76</v>
      </c>
      <c r="C2032" s="54">
        <v>3000</v>
      </c>
      <c r="D2032" s="46">
        <v>3800</v>
      </c>
      <c r="E2032" s="54">
        <v>0</v>
      </c>
      <c r="F2032" s="280">
        <f t="shared" si="750"/>
        <v>126.66666666666666</v>
      </c>
      <c r="G2032" s="25"/>
      <c r="H2032" s="264"/>
    </row>
    <row r="2033" spans="1:8" s="26" customFormat="1" x14ac:dyDescent="0.2">
      <c r="A2033" s="52">
        <v>412900</v>
      </c>
      <c r="B2033" s="45" t="s">
        <v>78</v>
      </c>
      <c r="C2033" s="54">
        <v>23000</v>
      </c>
      <c r="D2033" s="46">
        <v>13700</v>
      </c>
      <c r="E2033" s="54">
        <v>0</v>
      </c>
      <c r="F2033" s="280">
        <f t="shared" si="750"/>
        <v>59.565217391304351</v>
      </c>
      <c r="G2033" s="25"/>
      <c r="H2033" s="264"/>
    </row>
    <row r="2034" spans="1:8" s="51" customFormat="1" x14ac:dyDescent="0.2">
      <c r="A2034" s="42">
        <v>413000</v>
      </c>
      <c r="B2034" s="47" t="s">
        <v>95</v>
      </c>
      <c r="C2034" s="41">
        <f t="shared" ref="C2034" si="751">C2035</f>
        <v>300</v>
      </c>
      <c r="D2034" s="41">
        <f t="shared" ref="D2034" si="752">D2035</f>
        <v>300</v>
      </c>
      <c r="E2034" s="41">
        <f t="shared" ref="E2034" si="753">E2035</f>
        <v>0</v>
      </c>
      <c r="F2034" s="283">
        <f t="shared" si="750"/>
        <v>100</v>
      </c>
      <c r="G2034" s="266"/>
      <c r="H2034" s="264"/>
    </row>
    <row r="2035" spans="1:8" s="26" customFormat="1" x14ac:dyDescent="0.2">
      <c r="A2035" s="52">
        <v>413900</v>
      </c>
      <c r="B2035" s="45" t="s">
        <v>105</v>
      </c>
      <c r="C2035" s="54">
        <v>300</v>
      </c>
      <c r="D2035" s="46">
        <v>300</v>
      </c>
      <c r="E2035" s="54">
        <v>0</v>
      </c>
      <c r="F2035" s="280">
        <f t="shared" si="750"/>
        <v>100</v>
      </c>
      <c r="G2035" s="25"/>
      <c r="H2035" s="264"/>
    </row>
    <row r="2036" spans="1:8" s="26" customFormat="1" x14ac:dyDescent="0.2">
      <c r="A2036" s="42">
        <v>510000</v>
      </c>
      <c r="B2036" s="47" t="s">
        <v>245</v>
      </c>
      <c r="C2036" s="41">
        <f>C2037+0+0</f>
        <v>24900</v>
      </c>
      <c r="D2036" s="41">
        <f>D2037+0+0</f>
        <v>22000</v>
      </c>
      <c r="E2036" s="41">
        <f>E2037+0+0</f>
        <v>0</v>
      </c>
      <c r="F2036" s="283">
        <f t="shared" si="750"/>
        <v>88.353413654618478</v>
      </c>
      <c r="G2036" s="25"/>
      <c r="H2036" s="264"/>
    </row>
    <row r="2037" spans="1:8" s="26" customFormat="1" x14ac:dyDescent="0.2">
      <c r="A2037" s="42">
        <v>511000</v>
      </c>
      <c r="B2037" s="47" t="s">
        <v>246</v>
      </c>
      <c r="C2037" s="41">
        <f t="shared" ref="C2037" si="754">SUM(C2038:C2039)</f>
        <v>24900</v>
      </c>
      <c r="D2037" s="41">
        <f t="shared" ref="D2037" si="755">SUM(D2038:D2039)</f>
        <v>22000</v>
      </c>
      <c r="E2037" s="41">
        <f>SUM(E2038:E2039)</f>
        <v>0</v>
      </c>
      <c r="F2037" s="283">
        <f t="shared" si="750"/>
        <v>88.353413654618478</v>
      </c>
      <c r="G2037" s="25"/>
      <c r="H2037" s="264"/>
    </row>
    <row r="2038" spans="1:8" s="26" customFormat="1" ht="40.5" x14ac:dyDescent="0.2">
      <c r="A2038" s="52">
        <v>511200</v>
      </c>
      <c r="B2038" s="45" t="s">
        <v>248</v>
      </c>
      <c r="C2038" s="54">
        <v>1500</v>
      </c>
      <c r="D2038" s="46">
        <v>2000</v>
      </c>
      <c r="E2038" s="54">
        <v>0</v>
      </c>
      <c r="F2038" s="280">
        <f t="shared" si="750"/>
        <v>133.33333333333331</v>
      </c>
      <c r="G2038" s="25"/>
      <c r="H2038" s="264"/>
    </row>
    <row r="2039" spans="1:8" s="26" customFormat="1" x14ac:dyDescent="0.2">
      <c r="A2039" s="52">
        <v>511300</v>
      </c>
      <c r="B2039" s="45" t="s">
        <v>249</v>
      </c>
      <c r="C2039" s="54">
        <v>23400</v>
      </c>
      <c r="D2039" s="46">
        <v>20000</v>
      </c>
      <c r="E2039" s="54">
        <v>0</v>
      </c>
      <c r="F2039" s="280">
        <f t="shared" si="750"/>
        <v>85.470085470085465</v>
      </c>
      <c r="G2039" s="25"/>
      <c r="H2039" s="264"/>
    </row>
    <row r="2040" spans="1:8" s="51" customFormat="1" x14ac:dyDescent="0.2">
      <c r="A2040" s="42">
        <v>630000</v>
      </c>
      <c r="B2040" s="47" t="s">
        <v>277</v>
      </c>
      <c r="C2040" s="41">
        <f>C2041+C2043</f>
        <v>56600</v>
      </c>
      <c r="D2040" s="41">
        <f>D2041+D2043</f>
        <v>40000</v>
      </c>
      <c r="E2040" s="41">
        <f>E2041+E2043</f>
        <v>5400</v>
      </c>
      <c r="F2040" s="283">
        <f t="shared" si="750"/>
        <v>70.671378091872796</v>
      </c>
      <c r="G2040" s="266"/>
      <c r="H2040" s="264"/>
    </row>
    <row r="2041" spans="1:8" s="51" customFormat="1" x14ac:dyDescent="0.2">
      <c r="A2041" s="42">
        <v>631000</v>
      </c>
      <c r="B2041" s="47" t="s">
        <v>278</v>
      </c>
      <c r="C2041" s="41">
        <f>0+C2042</f>
        <v>0</v>
      </c>
      <c r="D2041" s="41">
        <f>0+D2042</f>
        <v>0</v>
      </c>
      <c r="E2041" s="41">
        <f>0+E2042</f>
        <v>5400</v>
      </c>
      <c r="F2041" s="283">
        <v>0</v>
      </c>
      <c r="G2041" s="266"/>
      <c r="H2041" s="264"/>
    </row>
    <row r="2042" spans="1:8" s="26" customFormat="1" x14ac:dyDescent="0.2">
      <c r="A2042" s="52">
        <v>631200</v>
      </c>
      <c r="B2042" s="45" t="s">
        <v>280</v>
      </c>
      <c r="C2042" s="54">
        <v>0</v>
      </c>
      <c r="D2042" s="46">
        <v>0</v>
      </c>
      <c r="E2042" s="46">
        <v>5400</v>
      </c>
      <c r="F2042" s="280">
        <v>0</v>
      </c>
      <c r="G2042" s="25"/>
      <c r="H2042" s="264"/>
    </row>
    <row r="2043" spans="1:8" s="51" customFormat="1" x14ac:dyDescent="0.2">
      <c r="A2043" s="42">
        <v>638000</v>
      </c>
      <c r="B2043" s="47" t="s">
        <v>284</v>
      </c>
      <c r="C2043" s="41">
        <f t="shared" ref="C2043" si="756">C2044</f>
        <v>56600</v>
      </c>
      <c r="D2043" s="41">
        <f t="shared" ref="D2043" si="757">D2044</f>
        <v>40000</v>
      </c>
      <c r="E2043" s="41">
        <f t="shared" ref="E2043" si="758">E2044</f>
        <v>0</v>
      </c>
      <c r="F2043" s="283">
        <f>D2043/C2043*100</f>
        <v>70.671378091872796</v>
      </c>
      <c r="G2043" s="266"/>
      <c r="H2043" s="264"/>
    </row>
    <row r="2044" spans="1:8" s="26" customFormat="1" x14ac:dyDescent="0.2">
      <c r="A2044" s="52">
        <v>638100</v>
      </c>
      <c r="B2044" s="45" t="s">
        <v>285</v>
      </c>
      <c r="C2044" s="54">
        <v>56600</v>
      </c>
      <c r="D2044" s="46">
        <v>40000</v>
      </c>
      <c r="E2044" s="54">
        <v>0</v>
      </c>
      <c r="F2044" s="280">
        <f>D2044/C2044*100</f>
        <v>70.671378091872796</v>
      </c>
      <c r="G2044" s="25"/>
      <c r="H2044" s="264"/>
    </row>
    <row r="2045" spans="1:8" s="26" customFormat="1" x14ac:dyDescent="0.2">
      <c r="A2045" s="82"/>
      <c r="B2045" s="76" t="s">
        <v>294</v>
      </c>
      <c r="C2045" s="80">
        <f>C2016+C2036+C2040</f>
        <v>2309200</v>
      </c>
      <c r="D2045" s="80">
        <f>D2016+D2036+D2040</f>
        <v>2825700</v>
      </c>
      <c r="E2045" s="80">
        <f>E2016+E2036+E2040</f>
        <v>5400</v>
      </c>
      <c r="F2045" s="30">
        <f>D2045/C2045*100</f>
        <v>122.36705352503033</v>
      </c>
      <c r="G2045" s="25"/>
      <c r="H2045" s="264"/>
    </row>
    <row r="2046" spans="1:8" s="26" customFormat="1" x14ac:dyDescent="0.2">
      <c r="A2046" s="62"/>
      <c r="B2046" s="40"/>
      <c r="C2046" s="63"/>
      <c r="D2046" s="63"/>
      <c r="E2046" s="63"/>
      <c r="F2046" s="145"/>
      <c r="G2046" s="25"/>
      <c r="H2046" s="264"/>
    </row>
    <row r="2047" spans="1:8" s="26" customFormat="1" x14ac:dyDescent="0.2">
      <c r="A2047" s="39"/>
      <c r="B2047" s="40"/>
      <c r="C2047" s="46"/>
      <c r="D2047" s="46"/>
      <c r="E2047" s="46"/>
      <c r="F2047" s="282"/>
      <c r="G2047" s="25"/>
      <c r="H2047" s="264"/>
    </row>
    <row r="2048" spans="1:8" s="26" customFormat="1" x14ac:dyDescent="0.2">
      <c r="A2048" s="44" t="s">
        <v>407</v>
      </c>
      <c r="B2048" s="47"/>
      <c r="C2048" s="46"/>
      <c r="D2048" s="46"/>
      <c r="E2048" s="46"/>
      <c r="F2048" s="282"/>
      <c r="G2048" s="25"/>
      <c r="H2048" s="264"/>
    </row>
    <row r="2049" spans="1:8" s="26" customFormat="1" x14ac:dyDescent="0.2">
      <c r="A2049" s="44" t="s">
        <v>377</v>
      </c>
      <c r="B2049" s="47"/>
      <c r="C2049" s="46"/>
      <c r="D2049" s="46"/>
      <c r="E2049" s="46"/>
      <c r="F2049" s="282"/>
      <c r="G2049" s="25"/>
      <c r="H2049" s="264"/>
    </row>
    <row r="2050" spans="1:8" s="26" customFormat="1" x14ac:dyDescent="0.2">
      <c r="A2050" s="44" t="s">
        <v>408</v>
      </c>
      <c r="B2050" s="47"/>
      <c r="C2050" s="46"/>
      <c r="D2050" s="46"/>
      <c r="E2050" s="46"/>
      <c r="F2050" s="282"/>
      <c r="G2050" s="25"/>
      <c r="H2050" s="264"/>
    </row>
    <row r="2051" spans="1:8" s="26" customFormat="1" x14ac:dyDescent="0.2">
      <c r="A2051" s="44" t="s">
        <v>293</v>
      </c>
      <c r="B2051" s="47"/>
      <c r="C2051" s="46"/>
      <c r="D2051" s="46"/>
      <c r="E2051" s="46"/>
      <c r="F2051" s="282"/>
      <c r="G2051" s="25"/>
      <c r="H2051" s="264"/>
    </row>
    <row r="2052" spans="1:8" s="26" customFormat="1" x14ac:dyDescent="0.2">
      <c r="A2052" s="44"/>
      <c r="B2052" s="72"/>
      <c r="C2052" s="63"/>
      <c r="D2052" s="63"/>
      <c r="E2052" s="63"/>
      <c r="F2052" s="145"/>
      <c r="G2052" s="25"/>
      <c r="H2052" s="264"/>
    </row>
    <row r="2053" spans="1:8" s="26" customFormat="1" x14ac:dyDescent="0.2">
      <c r="A2053" s="42">
        <v>410000</v>
      </c>
      <c r="B2053" s="43" t="s">
        <v>42</v>
      </c>
      <c r="C2053" s="41">
        <f t="shared" ref="C2053" si="759">C2054+C2059</f>
        <v>1761999.9999999991</v>
      </c>
      <c r="D2053" s="41">
        <f t="shared" ref="D2053" si="760">D2054+D2059</f>
        <v>1902000</v>
      </c>
      <c r="E2053" s="41">
        <f>E2054+E2059</f>
        <v>0</v>
      </c>
      <c r="F2053" s="283">
        <f t="shared" ref="F2053:F2070" si="761">D2053/C2053*100</f>
        <v>107.94551645856987</v>
      </c>
      <c r="G2053" s="25"/>
      <c r="H2053" s="264"/>
    </row>
    <row r="2054" spans="1:8" s="26" customFormat="1" x14ac:dyDescent="0.2">
      <c r="A2054" s="42">
        <v>411000</v>
      </c>
      <c r="B2054" s="43" t="s">
        <v>43</v>
      </c>
      <c r="C2054" s="41">
        <f t="shared" ref="C2054" si="762">SUM(C2055:C2058)</f>
        <v>1454299.9999999991</v>
      </c>
      <c r="D2054" s="41">
        <f t="shared" ref="D2054" si="763">SUM(D2055:D2058)</f>
        <v>1592300</v>
      </c>
      <c r="E2054" s="41">
        <f>SUM(E2055:E2058)</f>
        <v>0</v>
      </c>
      <c r="F2054" s="283">
        <f t="shared" si="761"/>
        <v>109.48910128584205</v>
      </c>
      <c r="G2054" s="25"/>
      <c r="H2054" s="264"/>
    </row>
    <row r="2055" spans="1:8" s="26" customFormat="1" x14ac:dyDescent="0.2">
      <c r="A2055" s="52">
        <v>411100</v>
      </c>
      <c r="B2055" s="45" t="s">
        <v>44</v>
      </c>
      <c r="C2055" s="54">
        <v>1329999.9999999991</v>
      </c>
      <c r="D2055" s="46">
        <v>1490000</v>
      </c>
      <c r="E2055" s="54">
        <v>0</v>
      </c>
      <c r="F2055" s="280">
        <f t="shared" si="761"/>
        <v>112.03007518797001</v>
      </c>
      <c r="G2055" s="25"/>
      <c r="H2055" s="264"/>
    </row>
    <row r="2056" spans="1:8" s="26" customFormat="1" ht="40.5" x14ac:dyDescent="0.2">
      <c r="A2056" s="52">
        <v>411200</v>
      </c>
      <c r="B2056" s="45" t="s">
        <v>45</v>
      </c>
      <c r="C2056" s="54">
        <v>57000</v>
      </c>
      <c r="D2056" s="46">
        <v>57000</v>
      </c>
      <c r="E2056" s="54">
        <v>0</v>
      </c>
      <c r="F2056" s="280">
        <f t="shared" si="761"/>
        <v>100</v>
      </c>
      <c r="G2056" s="25"/>
      <c r="H2056" s="264"/>
    </row>
    <row r="2057" spans="1:8" s="26" customFormat="1" ht="40.5" x14ac:dyDescent="0.2">
      <c r="A2057" s="52">
        <v>411300</v>
      </c>
      <c r="B2057" s="45" t="s">
        <v>46</v>
      </c>
      <c r="C2057" s="54">
        <v>38199.999999999964</v>
      </c>
      <c r="D2057" s="46">
        <v>15300</v>
      </c>
      <c r="E2057" s="54">
        <v>0</v>
      </c>
      <c r="F2057" s="280">
        <f t="shared" si="761"/>
        <v>40.052356020942447</v>
      </c>
      <c r="G2057" s="25"/>
      <c r="H2057" s="264"/>
    </row>
    <row r="2058" spans="1:8" s="26" customFormat="1" x14ac:dyDescent="0.2">
      <c r="A2058" s="52">
        <v>411400</v>
      </c>
      <c r="B2058" s="45" t="s">
        <v>47</v>
      </c>
      <c r="C2058" s="54">
        <v>29100.000000000098</v>
      </c>
      <c r="D2058" s="46">
        <v>30000</v>
      </c>
      <c r="E2058" s="54">
        <v>0</v>
      </c>
      <c r="F2058" s="280">
        <f t="shared" si="761"/>
        <v>103.0927835051543</v>
      </c>
      <c r="G2058" s="25"/>
      <c r="H2058" s="264"/>
    </row>
    <row r="2059" spans="1:8" s="26" customFormat="1" x14ac:dyDescent="0.2">
      <c r="A2059" s="42">
        <v>412000</v>
      </c>
      <c r="B2059" s="47" t="s">
        <v>48</v>
      </c>
      <c r="C2059" s="41">
        <f>SUM(C2060:C2067)</f>
        <v>307700</v>
      </c>
      <c r="D2059" s="41">
        <f>SUM(D2060:D2067)</f>
        <v>309700</v>
      </c>
      <c r="E2059" s="41">
        <f>SUM(E2060:E2067)</f>
        <v>0</v>
      </c>
      <c r="F2059" s="283">
        <f t="shared" si="761"/>
        <v>100.64998375040624</v>
      </c>
      <c r="G2059" s="25"/>
      <c r="H2059" s="264"/>
    </row>
    <row r="2060" spans="1:8" s="26" customFormat="1" ht="40.5" x14ac:dyDescent="0.2">
      <c r="A2060" s="52">
        <v>412200</v>
      </c>
      <c r="B2060" s="45" t="s">
        <v>50</v>
      </c>
      <c r="C2060" s="54">
        <v>110000</v>
      </c>
      <c r="D2060" s="46">
        <v>90500</v>
      </c>
      <c r="E2060" s="54">
        <v>0</v>
      </c>
      <c r="F2060" s="280">
        <f t="shared" si="761"/>
        <v>82.27272727272728</v>
      </c>
      <c r="G2060" s="25"/>
      <c r="H2060" s="264"/>
    </row>
    <row r="2061" spans="1:8" s="26" customFormat="1" x14ac:dyDescent="0.2">
      <c r="A2061" s="52">
        <v>412300</v>
      </c>
      <c r="B2061" s="45" t="s">
        <v>51</v>
      </c>
      <c r="C2061" s="54">
        <v>11000</v>
      </c>
      <c r="D2061" s="46">
        <v>12000</v>
      </c>
      <c r="E2061" s="54">
        <v>0</v>
      </c>
      <c r="F2061" s="280">
        <f t="shared" si="761"/>
        <v>109.09090909090908</v>
      </c>
      <c r="G2061" s="25"/>
      <c r="H2061" s="264"/>
    </row>
    <row r="2062" spans="1:8" s="26" customFormat="1" x14ac:dyDescent="0.2">
      <c r="A2062" s="52">
        <v>412500</v>
      </c>
      <c r="B2062" s="45" t="s">
        <v>55</v>
      </c>
      <c r="C2062" s="54">
        <v>8000</v>
      </c>
      <c r="D2062" s="46">
        <v>8000</v>
      </c>
      <c r="E2062" s="54">
        <v>0</v>
      </c>
      <c r="F2062" s="280">
        <f t="shared" si="761"/>
        <v>100</v>
      </c>
      <c r="G2062" s="25"/>
      <c r="H2062" s="264"/>
    </row>
    <row r="2063" spans="1:8" s="26" customFormat="1" x14ac:dyDescent="0.2">
      <c r="A2063" s="52">
        <v>412600</v>
      </c>
      <c r="B2063" s="45" t="s">
        <v>56</v>
      </c>
      <c r="C2063" s="54">
        <v>6000</v>
      </c>
      <c r="D2063" s="46">
        <v>6000</v>
      </c>
      <c r="E2063" s="54">
        <v>0</v>
      </c>
      <c r="F2063" s="280">
        <f t="shared" si="761"/>
        <v>100</v>
      </c>
      <c r="G2063" s="25"/>
      <c r="H2063" s="264"/>
    </row>
    <row r="2064" spans="1:8" s="26" customFormat="1" x14ac:dyDescent="0.2">
      <c r="A2064" s="52">
        <v>412700</v>
      </c>
      <c r="B2064" s="45" t="s">
        <v>58</v>
      </c>
      <c r="C2064" s="54">
        <v>170000</v>
      </c>
      <c r="D2064" s="46">
        <v>190000</v>
      </c>
      <c r="E2064" s="54">
        <v>0</v>
      </c>
      <c r="F2064" s="280">
        <f t="shared" si="761"/>
        <v>111.76470588235294</v>
      </c>
      <c r="G2064" s="25"/>
      <c r="H2064" s="264"/>
    </row>
    <row r="2065" spans="1:8" s="26" customFormat="1" x14ac:dyDescent="0.2">
      <c r="A2065" s="52">
        <v>412900</v>
      </c>
      <c r="B2065" s="45" t="s">
        <v>74</v>
      </c>
      <c r="C2065" s="54">
        <v>400</v>
      </c>
      <c r="D2065" s="46">
        <v>400</v>
      </c>
      <c r="E2065" s="54">
        <v>0</v>
      </c>
      <c r="F2065" s="280">
        <f t="shared" si="761"/>
        <v>100</v>
      </c>
      <c r="G2065" s="25"/>
      <c r="H2065" s="264"/>
    </row>
    <row r="2066" spans="1:8" s="26" customFormat="1" x14ac:dyDescent="0.2">
      <c r="A2066" s="52">
        <v>412900</v>
      </c>
      <c r="B2066" s="49" t="s">
        <v>75</v>
      </c>
      <c r="C2066" s="54">
        <v>300</v>
      </c>
      <c r="D2066" s="46">
        <v>300</v>
      </c>
      <c r="E2066" s="54">
        <v>0</v>
      </c>
      <c r="F2066" s="280">
        <f t="shared" si="761"/>
        <v>100</v>
      </c>
      <c r="G2066" s="25"/>
      <c r="H2066" s="264"/>
    </row>
    <row r="2067" spans="1:8" s="26" customFormat="1" x14ac:dyDescent="0.2">
      <c r="A2067" s="52">
        <v>412900</v>
      </c>
      <c r="B2067" s="49" t="s">
        <v>76</v>
      </c>
      <c r="C2067" s="54">
        <v>2000</v>
      </c>
      <c r="D2067" s="46">
        <v>2500</v>
      </c>
      <c r="E2067" s="54">
        <v>0</v>
      </c>
      <c r="F2067" s="280">
        <f t="shared" si="761"/>
        <v>125</v>
      </c>
      <c r="G2067" s="25"/>
      <c r="H2067" s="264"/>
    </row>
    <row r="2068" spans="1:8" s="51" customFormat="1" x14ac:dyDescent="0.2">
      <c r="A2068" s="42">
        <v>510000</v>
      </c>
      <c r="B2068" s="47" t="s">
        <v>245</v>
      </c>
      <c r="C2068" s="41">
        <f>C2069+0</f>
        <v>10000</v>
      </c>
      <c r="D2068" s="41">
        <f>D2069+0</f>
        <v>10000</v>
      </c>
      <c r="E2068" s="41">
        <f>E2069</f>
        <v>0</v>
      </c>
      <c r="F2068" s="283">
        <f t="shared" si="761"/>
        <v>100</v>
      </c>
      <c r="G2068" s="266"/>
      <c r="H2068" s="264"/>
    </row>
    <row r="2069" spans="1:8" s="51" customFormat="1" x14ac:dyDescent="0.2">
      <c r="A2069" s="42">
        <v>511000</v>
      </c>
      <c r="B2069" s="47" t="s">
        <v>246</v>
      </c>
      <c r="C2069" s="41">
        <f>C2070+0</f>
        <v>10000</v>
      </c>
      <c r="D2069" s="41">
        <f>D2070+0</f>
        <v>10000</v>
      </c>
      <c r="E2069" s="41">
        <f>E2070+0</f>
        <v>0</v>
      </c>
      <c r="F2069" s="283">
        <f t="shared" si="761"/>
        <v>100</v>
      </c>
      <c r="G2069" s="266"/>
      <c r="H2069" s="264"/>
    </row>
    <row r="2070" spans="1:8" s="26" customFormat="1" x14ac:dyDescent="0.2">
      <c r="A2070" s="52">
        <v>511300</v>
      </c>
      <c r="B2070" s="45" t="s">
        <v>249</v>
      </c>
      <c r="C2070" s="54">
        <v>10000</v>
      </c>
      <c r="D2070" s="46">
        <v>10000</v>
      </c>
      <c r="E2070" s="54">
        <v>0</v>
      </c>
      <c r="F2070" s="280">
        <f t="shared" si="761"/>
        <v>100</v>
      </c>
      <c r="G2070" s="25"/>
      <c r="H2070" s="264"/>
    </row>
    <row r="2071" spans="1:8" s="51" customFormat="1" x14ac:dyDescent="0.2">
      <c r="A2071" s="42">
        <v>630000</v>
      </c>
      <c r="B2071" s="47" t="s">
        <v>277</v>
      </c>
      <c r="C2071" s="41">
        <f>C2072+0</f>
        <v>0</v>
      </c>
      <c r="D2071" s="41">
        <f>D2072+0</f>
        <v>0</v>
      </c>
      <c r="E2071" s="41">
        <f>E2072+0</f>
        <v>10000</v>
      </c>
      <c r="F2071" s="283">
        <v>0</v>
      </c>
      <c r="G2071" s="266"/>
      <c r="H2071" s="264"/>
    </row>
    <row r="2072" spans="1:8" s="51" customFormat="1" x14ac:dyDescent="0.2">
      <c r="A2072" s="42">
        <v>631000</v>
      </c>
      <c r="B2072" s="47" t="s">
        <v>278</v>
      </c>
      <c r="C2072" s="41">
        <f>0+C2073</f>
        <v>0</v>
      </c>
      <c r="D2072" s="41">
        <f>0+D2073</f>
        <v>0</v>
      </c>
      <c r="E2072" s="41">
        <f>0+E2073</f>
        <v>10000</v>
      </c>
      <c r="F2072" s="283">
        <v>0</v>
      </c>
      <c r="G2072" s="266"/>
      <c r="H2072" s="264"/>
    </row>
    <row r="2073" spans="1:8" s="26" customFormat="1" x14ac:dyDescent="0.2">
      <c r="A2073" s="52">
        <v>631200</v>
      </c>
      <c r="B2073" s="45" t="s">
        <v>280</v>
      </c>
      <c r="C2073" s="54">
        <v>0</v>
      </c>
      <c r="D2073" s="46">
        <v>0</v>
      </c>
      <c r="E2073" s="46">
        <v>10000</v>
      </c>
      <c r="F2073" s="280">
        <v>0</v>
      </c>
      <c r="G2073" s="25"/>
      <c r="H2073" s="264"/>
    </row>
    <row r="2074" spans="1:8" s="26" customFormat="1" x14ac:dyDescent="0.2">
      <c r="A2074" s="82"/>
      <c r="B2074" s="76" t="s">
        <v>294</v>
      </c>
      <c r="C2074" s="80">
        <f>C2053+C2068+C2071</f>
        <v>1771999.9999999991</v>
      </c>
      <c r="D2074" s="80">
        <f>D2053+D2068+D2071</f>
        <v>1912000</v>
      </c>
      <c r="E2074" s="80">
        <f>E2053+E2068+E2071</f>
        <v>10000</v>
      </c>
      <c r="F2074" s="30">
        <f>D2074/C2074*100</f>
        <v>107.90067720090299</v>
      </c>
      <c r="G2074" s="25"/>
      <c r="H2074" s="264"/>
    </row>
    <row r="2075" spans="1:8" s="26" customFormat="1" x14ac:dyDescent="0.2">
      <c r="A2075" s="62"/>
      <c r="B2075" s="40"/>
      <c r="C2075" s="63"/>
      <c r="D2075" s="63"/>
      <c r="E2075" s="63"/>
      <c r="F2075" s="145"/>
      <c r="G2075" s="25"/>
      <c r="H2075" s="264"/>
    </row>
    <row r="2076" spans="1:8" s="26" customFormat="1" x14ac:dyDescent="0.2">
      <c r="A2076" s="39"/>
      <c r="B2076" s="40"/>
      <c r="C2076" s="46"/>
      <c r="D2076" s="46"/>
      <c r="E2076" s="46"/>
      <c r="F2076" s="282"/>
      <c r="G2076" s="25"/>
      <c r="H2076" s="264"/>
    </row>
    <row r="2077" spans="1:8" s="26" customFormat="1" x14ac:dyDescent="0.2">
      <c r="A2077" s="44" t="s">
        <v>409</v>
      </c>
      <c r="B2077" s="47"/>
      <c r="C2077" s="46"/>
      <c r="D2077" s="46"/>
      <c r="E2077" s="46"/>
      <c r="F2077" s="282"/>
      <c r="G2077" s="25"/>
      <c r="H2077" s="264"/>
    </row>
    <row r="2078" spans="1:8" s="26" customFormat="1" x14ac:dyDescent="0.2">
      <c r="A2078" s="44" t="s">
        <v>377</v>
      </c>
      <c r="B2078" s="47"/>
      <c r="C2078" s="46"/>
      <c r="D2078" s="46"/>
      <c r="E2078" s="46"/>
      <c r="F2078" s="282"/>
      <c r="G2078" s="25"/>
      <c r="H2078" s="264"/>
    </row>
    <row r="2079" spans="1:8" s="26" customFormat="1" x14ac:dyDescent="0.2">
      <c r="A2079" s="44" t="s">
        <v>410</v>
      </c>
      <c r="B2079" s="47"/>
      <c r="C2079" s="46"/>
      <c r="D2079" s="46"/>
      <c r="E2079" s="46"/>
      <c r="F2079" s="282"/>
      <c r="G2079" s="25"/>
      <c r="H2079" s="264"/>
    </row>
    <row r="2080" spans="1:8" s="26" customFormat="1" x14ac:dyDescent="0.2">
      <c r="A2080" s="44" t="s">
        <v>293</v>
      </c>
      <c r="B2080" s="47"/>
      <c r="C2080" s="46"/>
      <c r="D2080" s="46"/>
      <c r="E2080" s="46"/>
      <c r="F2080" s="282"/>
      <c r="G2080" s="25"/>
      <c r="H2080" s="264"/>
    </row>
    <row r="2081" spans="1:8" s="26" customFormat="1" x14ac:dyDescent="0.2">
      <c r="A2081" s="44"/>
      <c r="B2081" s="72"/>
      <c r="C2081" s="63"/>
      <c r="D2081" s="63"/>
      <c r="E2081" s="63"/>
      <c r="F2081" s="145"/>
      <c r="G2081" s="25"/>
      <c r="H2081" s="264"/>
    </row>
    <row r="2082" spans="1:8" s="26" customFormat="1" x14ac:dyDescent="0.2">
      <c r="A2082" s="42">
        <v>410000</v>
      </c>
      <c r="B2082" s="43" t="s">
        <v>42</v>
      </c>
      <c r="C2082" s="41">
        <f t="shared" ref="C2082" si="764">C2083+C2088</f>
        <v>1211999.9999999991</v>
      </c>
      <c r="D2082" s="41">
        <f t="shared" ref="D2082" si="765">D2083+D2088</f>
        <v>1439000</v>
      </c>
      <c r="E2082" s="41">
        <f>E2083+E2088</f>
        <v>0</v>
      </c>
      <c r="F2082" s="283">
        <f t="shared" ref="F2082:F2095" si="766">D2082/C2082*100</f>
        <v>118.72937293729382</v>
      </c>
      <c r="G2082" s="25"/>
      <c r="H2082" s="264"/>
    </row>
    <row r="2083" spans="1:8" s="26" customFormat="1" x14ac:dyDescent="0.2">
      <c r="A2083" s="42">
        <v>411000</v>
      </c>
      <c r="B2083" s="43" t="s">
        <v>43</v>
      </c>
      <c r="C2083" s="41">
        <f t="shared" ref="C2083" si="767">SUM(C2084:C2087)</f>
        <v>1075599.9999999991</v>
      </c>
      <c r="D2083" s="41">
        <f t="shared" ref="D2083" si="768">SUM(D2084:D2087)</f>
        <v>1302000</v>
      </c>
      <c r="E2083" s="41">
        <f>SUM(E2084:E2087)</f>
        <v>0</v>
      </c>
      <c r="F2083" s="283">
        <f t="shared" si="766"/>
        <v>121.04871699516559</v>
      </c>
      <c r="G2083" s="25"/>
      <c r="H2083" s="264"/>
    </row>
    <row r="2084" spans="1:8" s="26" customFormat="1" x14ac:dyDescent="0.2">
      <c r="A2084" s="52">
        <v>411100</v>
      </c>
      <c r="B2084" s="45" t="s">
        <v>44</v>
      </c>
      <c r="C2084" s="54">
        <v>1015999.999999999</v>
      </c>
      <c r="D2084" s="46">
        <v>1246000</v>
      </c>
      <c r="E2084" s="54">
        <v>0</v>
      </c>
      <c r="F2084" s="280">
        <f t="shared" si="766"/>
        <v>122.63779527559069</v>
      </c>
      <c r="G2084" s="25"/>
      <c r="H2084" s="264"/>
    </row>
    <row r="2085" spans="1:8" s="26" customFormat="1" ht="40.5" x14ac:dyDescent="0.2">
      <c r="A2085" s="52">
        <v>411200</v>
      </c>
      <c r="B2085" s="45" t="s">
        <v>45</v>
      </c>
      <c r="C2085" s="54">
        <v>44000</v>
      </c>
      <c r="D2085" s="46">
        <v>40000</v>
      </c>
      <c r="E2085" s="54">
        <v>0</v>
      </c>
      <c r="F2085" s="280">
        <f t="shared" si="766"/>
        <v>90.909090909090907</v>
      </c>
      <c r="G2085" s="25"/>
      <c r="H2085" s="264"/>
    </row>
    <row r="2086" spans="1:8" s="26" customFormat="1" ht="40.5" x14ac:dyDescent="0.2">
      <c r="A2086" s="52">
        <v>411300</v>
      </c>
      <c r="B2086" s="45" t="s">
        <v>46</v>
      </c>
      <c r="C2086" s="54">
        <v>6399.9999999999955</v>
      </c>
      <c r="D2086" s="46">
        <v>5000</v>
      </c>
      <c r="E2086" s="54">
        <v>0</v>
      </c>
      <c r="F2086" s="280">
        <f t="shared" si="766"/>
        <v>78.125000000000057</v>
      </c>
      <c r="G2086" s="25"/>
      <c r="H2086" s="264"/>
    </row>
    <row r="2087" spans="1:8" s="26" customFormat="1" x14ac:dyDescent="0.2">
      <c r="A2087" s="52">
        <v>411400</v>
      </c>
      <c r="B2087" s="45" t="s">
        <v>47</v>
      </c>
      <c r="C2087" s="54">
        <v>9200</v>
      </c>
      <c r="D2087" s="46">
        <v>11000</v>
      </c>
      <c r="E2087" s="54">
        <v>0</v>
      </c>
      <c r="F2087" s="280">
        <f t="shared" si="766"/>
        <v>119.56521739130434</v>
      </c>
      <c r="G2087" s="25"/>
      <c r="H2087" s="264"/>
    </row>
    <row r="2088" spans="1:8" s="26" customFormat="1" x14ac:dyDescent="0.2">
      <c r="A2088" s="42">
        <v>412000</v>
      </c>
      <c r="B2088" s="47" t="s">
        <v>48</v>
      </c>
      <c r="C2088" s="41">
        <f>SUM(C2089:C2099)</f>
        <v>136400</v>
      </c>
      <c r="D2088" s="41">
        <f>SUM(D2089:D2099)</f>
        <v>137000</v>
      </c>
      <c r="E2088" s="41">
        <f>SUM(E2089:E2099)</f>
        <v>0</v>
      </c>
      <c r="F2088" s="283">
        <f t="shared" si="766"/>
        <v>100.43988269794721</v>
      </c>
      <c r="G2088" s="25"/>
      <c r="H2088" s="264"/>
    </row>
    <row r="2089" spans="1:8" s="26" customFormat="1" x14ac:dyDescent="0.2">
      <c r="A2089" s="52">
        <v>412100</v>
      </c>
      <c r="B2089" s="45" t="s">
        <v>49</v>
      </c>
      <c r="C2089" s="54">
        <v>400</v>
      </c>
      <c r="D2089" s="46">
        <v>0</v>
      </c>
      <c r="E2089" s="54">
        <v>0</v>
      </c>
      <c r="F2089" s="280">
        <f t="shared" si="766"/>
        <v>0</v>
      </c>
      <c r="G2089" s="25"/>
      <c r="H2089" s="264"/>
    </row>
    <row r="2090" spans="1:8" s="26" customFormat="1" ht="40.5" x14ac:dyDescent="0.2">
      <c r="A2090" s="52">
        <v>412200</v>
      </c>
      <c r="B2090" s="45" t="s">
        <v>50</v>
      </c>
      <c r="C2090" s="54">
        <v>42000</v>
      </c>
      <c r="D2090" s="46">
        <v>43000</v>
      </c>
      <c r="E2090" s="54">
        <v>0</v>
      </c>
      <c r="F2090" s="280">
        <f t="shared" si="766"/>
        <v>102.38095238095238</v>
      </c>
      <c r="G2090" s="25"/>
      <c r="H2090" s="264"/>
    </row>
    <row r="2091" spans="1:8" s="26" customFormat="1" x14ac:dyDescent="0.2">
      <c r="A2091" s="52">
        <v>412300</v>
      </c>
      <c r="B2091" s="45" t="s">
        <v>51</v>
      </c>
      <c r="C2091" s="54">
        <v>11000.000000000004</v>
      </c>
      <c r="D2091" s="46">
        <v>8200</v>
      </c>
      <c r="E2091" s="54">
        <v>0</v>
      </c>
      <c r="F2091" s="280">
        <f t="shared" si="766"/>
        <v>74.545454545454533</v>
      </c>
      <c r="G2091" s="25"/>
      <c r="H2091" s="264"/>
    </row>
    <row r="2092" spans="1:8" s="26" customFormat="1" x14ac:dyDescent="0.2">
      <c r="A2092" s="52">
        <v>412500</v>
      </c>
      <c r="B2092" s="45" t="s">
        <v>55</v>
      </c>
      <c r="C2092" s="54">
        <v>4000</v>
      </c>
      <c r="D2092" s="46">
        <v>5000</v>
      </c>
      <c r="E2092" s="54">
        <v>0</v>
      </c>
      <c r="F2092" s="280">
        <f t="shared" si="766"/>
        <v>125</v>
      </c>
      <c r="G2092" s="25"/>
      <c r="H2092" s="264"/>
    </row>
    <row r="2093" spans="1:8" s="26" customFormat="1" x14ac:dyDescent="0.2">
      <c r="A2093" s="52">
        <v>412600</v>
      </c>
      <c r="B2093" s="45" t="s">
        <v>56</v>
      </c>
      <c r="C2093" s="54">
        <v>9100</v>
      </c>
      <c r="D2093" s="46">
        <v>8500</v>
      </c>
      <c r="E2093" s="54">
        <v>0</v>
      </c>
      <c r="F2093" s="280">
        <f t="shared" si="766"/>
        <v>93.406593406593402</v>
      </c>
      <c r="G2093" s="25"/>
      <c r="H2093" s="264"/>
    </row>
    <row r="2094" spans="1:8" s="26" customFormat="1" x14ac:dyDescent="0.2">
      <c r="A2094" s="52">
        <v>412700</v>
      </c>
      <c r="B2094" s="45" t="s">
        <v>58</v>
      </c>
      <c r="C2094" s="54">
        <v>53700</v>
      </c>
      <c r="D2094" s="46">
        <v>57000</v>
      </c>
      <c r="E2094" s="54">
        <v>0</v>
      </c>
      <c r="F2094" s="280">
        <f t="shared" si="766"/>
        <v>106.14525139664805</v>
      </c>
      <c r="G2094" s="25"/>
      <c r="H2094" s="264"/>
    </row>
    <row r="2095" spans="1:8" s="26" customFormat="1" x14ac:dyDescent="0.2">
      <c r="A2095" s="52">
        <v>412900</v>
      </c>
      <c r="B2095" s="49" t="s">
        <v>73</v>
      </c>
      <c r="C2095" s="54">
        <v>5000</v>
      </c>
      <c r="D2095" s="46">
        <v>3000</v>
      </c>
      <c r="E2095" s="54">
        <v>0</v>
      </c>
      <c r="F2095" s="280">
        <f t="shared" si="766"/>
        <v>60</v>
      </c>
      <c r="G2095" s="25"/>
      <c r="H2095" s="264"/>
    </row>
    <row r="2096" spans="1:8" s="26" customFormat="1" x14ac:dyDescent="0.2">
      <c r="A2096" s="52">
        <v>412900</v>
      </c>
      <c r="B2096" s="45" t="s">
        <v>74</v>
      </c>
      <c r="C2096" s="54">
        <v>0</v>
      </c>
      <c r="D2096" s="46">
        <v>1000</v>
      </c>
      <c r="E2096" s="54">
        <v>0</v>
      </c>
      <c r="F2096" s="280">
        <v>0</v>
      </c>
      <c r="G2096" s="25"/>
      <c r="H2096" s="264"/>
    </row>
    <row r="2097" spans="1:8" s="26" customFormat="1" x14ac:dyDescent="0.2">
      <c r="A2097" s="52">
        <v>412900</v>
      </c>
      <c r="B2097" s="49" t="s">
        <v>75</v>
      </c>
      <c r="C2097" s="54">
        <v>500</v>
      </c>
      <c r="D2097" s="46">
        <v>200</v>
      </c>
      <c r="E2097" s="54">
        <v>0</v>
      </c>
      <c r="F2097" s="280">
        <f t="shared" ref="F2097:F2103" si="769">D2097/C2097*100</f>
        <v>40</v>
      </c>
      <c r="G2097" s="25"/>
      <c r="H2097" s="264"/>
    </row>
    <row r="2098" spans="1:8" s="26" customFormat="1" x14ac:dyDescent="0.2">
      <c r="A2098" s="52">
        <v>412900</v>
      </c>
      <c r="B2098" s="49" t="s">
        <v>76</v>
      </c>
      <c r="C2098" s="54">
        <v>1000</v>
      </c>
      <c r="D2098" s="46">
        <v>2000</v>
      </c>
      <c r="E2098" s="54">
        <v>0</v>
      </c>
      <c r="F2098" s="280">
        <f t="shared" si="769"/>
        <v>200</v>
      </c>
      <c r="G2098" s="25"/>
      <c r="H2098" s="264"/>
    </row>
    <row r="2099" spans="1:8" s="26" customFormat="1" x14ac:dyDescent="0.2">
      <c r="A2099" s="52">
        <v>412900</v>
      </c>
      <c r="B2099" s="45" t="s">
        <v>78</v>
      </c>
      <c r="C2099" s="54">
        <v>9700</v>
      </c>
      <c r="D2099" s="46">
        <v>9100</v>
      </c>
      <c r="E2099" s="54">
        <v>0</v>
      </c>
      <c r="F2099" s="280">
        <f t="shared" si="769"/>
        <v>93.814432989690715</v>
      </c>
      <c r="G2099" s="25"/>
      <c r="H2099" s="264"/>
    </row>
    <row r="2100" spans="1:8" s="51" customFormat="1" x14ac:dyDescent="0.2">
      <c r="A2100" s="42">
        <v>510000</v>
      </c>
      <c r="B2100" s="47" t="s">
        <v>245</v>
      </c>
      <c r="C2100" s="41">
        <f t="shared" ref="C2100:E2101" si="770">C2101+0</f>
        <v>4000</v>
      </c>
      <c r="D2100" s="41">
        <f t="shared" si="770"/>
        <v>4000</v>
      </c>
      <c r="E2100" s="41">
        <f t="shared" si="770"/>
        <v>0</v>
      </c>
      <c r="F2100" s="283">
        <f t="shared" si="769"/>
        <v>100</v>
      </c>
      <c r="G2100" s="266"/>
      <c r="H2100" s="264"/>
    </row>
    <row r="2101" spans="1:8" s="51" customFormat="1" x14ac:dyDescent="0.2">
      <c r="A2101" s="42">
        <v>511000</v>
      </c>
      <c r="B2101" s="47" t="s">
        <v>246</v>
      </c>
      <c r="C2101" s="41">
        <f t="shared" si="770"/>
        <v>4000</v>
      </c>
      <c r="D2101" s="41">
        <f t="shared" si="770"/>
        <v>4000</v>
      </c>
      <c r="E2101" s="41">
        <f t="shared" si="770"/>
        <v>0</v>
      </c>
      <c r="F2101" s="283">
        <f t="shared" si="769"/>
        <v>100</v>
      </c>
      <c r="G2101" s="266"/>
      <c r="H2101" s="264"/>
    </row>
    <row r="2102" spans="1:8" s="26" customFormat="1" x14ac:dyDescent="0.2">
      <c r="A2102" s="52">
        <v>511300</v>
      </c>
      <c r="B2102" s="45" t="s">
        <v>249</v>
      </c>
      <c r="C2102" s="54">
        <v>4000</v>
      </c>
      <c r="D2102" s="46">
        <v>4000</v>
      </c>
      <c r="E2102" s="54">
        <v>0</v>
      </c>
      <c r="F2102" s="280">
        <f t="shared" si="769"/>
        <v>100</v>
      </c>
      <c r="G2102" s="25"/>
      <c r="H2102" s="264"/>
    </row>
    <row r="2103" spans="1:8" s="51" customFormat="1" x14ac:dyDescent="0.2">
      <c r="A2103" s="42">
        <v>630000</v>
      </c>
      <c r="B2103" s="47" t="s">
        <v>277</v>
      </c>
      <c r="C2103" s="41">
        <f>C2104+C2106</f>
        <v>26999.999999999996</v>
      </c>
      <c r="D2103" s="41">
        <f>D2104+D2106</f>
        <v>5900</v>
      </c>
      <c r="E2103" s="41">
        <f>E2104+E2106</f>
        <v>10000</v>
      </c>
      <c r="F2103" s="283">
        <f t="shared" si="769"/>
        <v>21.851851851851855</v>
      </c>
      <c r="G2103" s="266"/>
      <c r="H2103" s="264"/>
    </row>
    <row r="2104" spans="1:8" s="51" customFormat="1" x14ac:dyDescent="0.2">
      <c r="A2104" s="42">
        <v>631000</v>
      </c>
      <c r="B2104" s="47" t="s">
        <v>278</v>
      </c>
      <c r="C2104" s="41">
        <f>0+C2105</f>
        <v>0</v>
      </c>
      <c r="D2104" s="41">
        <f>0+D2105</f>
        <v>0</v>
      </c>
      <c r="E2104" s="41">
        <f>0+E2105</f>
        <v>10000</v>
      </c>
      <c r="F2104" s="283">
        <v>0</v>
      </c>
      <c r="G2104" s="266"/>
      <c r="H2104" s="264"/>
    </row>
    <row r="2105" spans="1:8" s="26" customFormat="1" x14ac:dyDescent="0.2">
      <c r="A2105" s="52">
        <v>631200</v>
      </c>
      <c r="B2105" s="45" t="s">
        <v>280</v>
      </c>
      <c r="C2105" s="54">
        <v>0</v>
      </c>
      <c r="D2105" s="46">
        <v>0</v>
      </c>
      <c r="E2105" s="54">
        <v>10000</v>
      </c>
      <c r="F2105" s="280">
        <v>0</v>
      </c>
      <c r="G2105" s="25"/>
      <c r="H2105" s="264"/>
    </row>
    <row r="2106" spans="1:8" s="51" customFormat="1" x14ac:dyDescent="0.2">
      <c r="A2106" s="42">
        <v>638000</v>
      </c>
      <c r="B2106" s="47" t="s">
        <v>284</v>
      </c>
      <c r="C2106" s="41">
        <f t="shared" ref="C2106" si="771">C2107</f>
        <v>26999.999999999996</v>
      </c>
      <c r="D2106" s="41">
        <f t="shared" ref="D2106" si="772">D2107</f>
        <v>5900</v>
      </c>
      <c r="E2106" s="41">
        <f t="shared" ref="E2106" si="773">E2107</f>
        <v>0</v>
      </c>
      <c r="F2106" s="283">
        <f>D2106/C2106*100</f>
        <v>21.851851851851855</v>
      </c>
      <c r="G2106" s="266"/>
      <c r="H2106" s="264"/>
    </row>
    <row r="2107" spans="1:8" s="26" customFormat="1" x14ac:dyDescent="0.2">
      <c r="A2107" s="52">
        <v>638100</v>
      </c>
      <c r="B2107" s="45" t="s">
        <v>285</v>
      </c>
      <c r="C2107" s="54">
        <v>26999.999999999996</v>
      </c>
      <c r="D2107" s="46">
        <v>5900</v>
      </c>
      <c r="E2107" s="54">
        <v>0</v>
      </c>
      <c r="F2107" s="280">
        <f>D2107/C2107*100</f>
        <v>21.851851851851855</v>
      </c>
      <c r="G2107" s="25"/>
      <c r="H2107" s="264"/>
    </row>
    <row r="2108" spans="1:8" s="26" customFormat="1" x14ac:dyDescent="0.2">
      <c r="A2108" s="82"/>
      <c r="B2108" s="76" t="s">
        <v>294</v>
      </c>
      <c r="C2108" s="80">
        <f>C2082+C2100+C2103</f>
        <v>1242999.9999999991</v>
      </c>
      <c r="D2108" s="80">
        <f>D2082+D2100+D2103</f>
        <v>1448900</v>
      </c>
      <c r="E2108" s="80">
        <f>E2082+E2100+E2103</f>
        <v>10000</v>
      </c>
      <c r="F2108" s="30">
        <f>D2108/C2108*100</f>
        <v>116.56476267095745</v>
      </c>
      <c r="G2108" s="25"/>
      <c r="H2108" s="264"/>
    </row>
    <row r="2109" spans="1:8" s="26" customFormat="1" x14ac:dyDescent="0.2">
      <c r="A2109" s="85"/>
      <c r="B2109" s="40"/>
      <c r="C2109" s="63"/>
      <c r="D2109" s="63"/>
      <c r="E2109" s="63"/>
      <c r="F2109" s="145"/>
      <c r="G2109" s="25"/>
      <c r="H2109" s="264"/>
    </row>
    <row r="2110" spans="1:8" s="26" customFormat="1" x14ac:dyDescent="0.2">
      <c r="A2110" s="39"/>
      <c r="B2110" s="40"/>
      <c r="C2110" s="46"/>
      <c r="D2110" s="46"/>
      <c r="E2110" s="46"/>
      <c r="F2110" s="282"/>
      <c r="G2110" s="25"/>
      <c r="H2110" s="264"/>
    </row>
    <row r="2111" spans="1:8" s="26" customFormat="1" x14ac:dyDescent="0.2">
      <c r="A2111" s="44" t="s">
        <v>412</v>
      </c>
      <c r="B2111" s="47"/>
      <c r="C2111" s="46"/>
      <c r="D2111" s="46"/>
      <c r="E2111" s="46"/>
      <c r="F2111" s="282"/>
      <c r="G2111" s="25"/>
      <c r="H2111" s="264"/>
    </row>
    <row r="2112" spans="1:8" s="26" customFormat="1" x14ac:dyDescent="0.2">
      <c r="A2112" s="44" t="s">
        <v>377</v>
      </c>
      <c r="B2112" s="47"/>
      <c r="C2112" s="46"/>
      <c r="D2112" s="46"/>
      <c r="E2112" s="46"/>
      <c r="F2112" s="282"/>
      <c r="G2112" s="25"/>
      <c r="H2112" s="264"/>
    </row>
    <row r="2113" spans="1:8" s="26" customFormat="1" x14ac:dyDescent="0.2">
      <c r="A2113" s="44" t="s">
        <v>413</v>
      </c>
      <c r="B2113" s="47"/>
      <c r="C2113" s="46"/>
      <c r="D2113" s="46"/>
      <c r="E2113" s="46"/>
      <c r="F2113" s="282"/>
      <c r="G2113" s="25"/>
      <c r="H2113" s="264"/>
    </row>
    <row r="2114" spans="1:8" s="26" customFormat="1" x14ac:dyDescent="0.2">
      <c r="A2114" s="44" t="s">
        <v>293</v>
      </c>
      <c r="B2114" s="47"/>
      <c r="C2114" s="46"/>
      <c r="D2114" s="46"/>
      <c r="E2114" s="46"/>
      <c r="F2114" s="282"/>
      <c r="G2114" s="25"/>
      <c r="H2114" s="264"/>
    </row>
    <row r="2115" spans="1:8" s="26" customFormat="1" x14ac:dyDescent="0.2">
      <c r="A2115" s="44"/>
      <c r="B2115" s="72"/>
      <c r="C2115" s="63"/>
      <c r="D2115" s="63"/>
      <c r="E2115" s="63"/>
      <c r="F2115" s="145"/>
      <c r="G2115" s="25"/>
      <c r="H2115" s="264"/>
    </row>
    <row r="2116" spans="1:8" s="26" customFormat="1" x14ac:dyDescent="0.2">
      <c r="A2116" s="42">
        <v>410000</v>
      </c>
      <c r="B2116" s="43" t="s">
        <v>42</v>
      </c>
      <c r="C2116" s="41">
        <f>C2117+C2122+C2135</f>
        <v>8686499.9999999963</v>
      </c>
      <c r="D2116" s="41">
        <f>D2117+D2122+D2135</f>
        <v>9110500</v>
      </c>
      <c r="E2116" s="41">
        <f>E2117+E2122+E2135</f>
        <v>262000</v>
      </c>
      <c r="F2116" s="283">
        <f t="shared" ref="F2116:F2122" si="774">D2116/C2116*100</f>
        <v>104.88113739711051</v>
      </c>
      <c r="G2116" s="25"/>
      <c r="H2116" s="264"/>
    </row>
    <row r="2117" spans="1:8" s="26" customFormat="1" x14ac:dyDescent="0.2">
      <c r="A2117" s="42">
        <v>411000</v>
      </c>
      <c r="B2117" s="43" t="s">
        <v>43</v>
      </c>
      <c r="C2117" s="41">
        <f t="shared" ref="C2117" si="775">SUM(C2118:C2121)</f>
        <v>7721999.9999999972</v>
      </c>
      <c r="D2117" s="41">
        <f t="shared" ref="D2117" si="776">SUM(D2118:D2121)</f>
        <v>8145000</v>
      </c>
      <c r="E2117" s="41">
        <f>SUM(E2118:E2121)</f>
        <v>0</v>
      </c>
      <c r="F2117" s="283">
        <f t="shared" si="774"/>
        <v>105.47785547785551</v>
      </c>
      <c r="G2117" s="25"/>
      <c r="H2117" s="264"/>
    </row>
    <row r="2118" spans="1:8" s="26" customFormat="1" x14ac:dyDescent="0.2">
      <c r="A2118" s="52">
        <v>411100</v>
      </c>
      <c r="B2118" s="45" t="s">
        <v>44</v>
      </c>
      <c r="C2118" s="54">
        <v>7166999.9999999972</v>
      </c>
      <c r="D2118" s="46">
        <v>7590000</v>
      </c>
      <c r="E2118" s="54">
        <v>0</v>
      </c>
      <c r="F2118" s="280">
        <f t="shared" si="774"/>
        <v>105.90205106739225</v>
      </c>
      <c r="G2118" s="25"/>
      <c r="H2118" s="264"/>
    </row>
    <row r="2119" spans="1:8" s="26" customFormat="1" ht="40.5" x14ac:dyDescent="0.2">
      <c r="A2119" s="52">
        <v>411200</v>
      </c>
      <c r="B2119" s="45" t="s">
        <v>45</v>
      </c>
      <c r="C2119" s="54">
        <v>200000</v>
      </c>
      <c r="D2119" s="46">
        <v>200000</v>
      </c>
      <c r="E2119" s="54">
        <v>0</v>
      </c>
      <c r="F2119" s="280">
        <f t="shared" si="774"/>
        <v>100</v>
      </c>
      <c r="G2119" s="25"/>
      <c r="H2119" s="264"/>
    </row>
    <row r="2120" spans="1:8" s="26" customFormat="1" ht="40.5" x14ac:dyDescent="0.2">
      <c r="A2120" s="52">
        <v>411300</v>
      </c>
      <c r="B2120" s="45" t="s">
        <v>46</v>
      </c>
      <c r="C2120" s="54">
        <v>245000</v>
      </c>
      <c r="D2120" s="46">
        <v>245000</v>
      </c>
      <c r="E2120" s="54">
        <v>0</v>
      </c>
      <c r="F2120" s="280">
        <f t="shared" si="774"/>
        <v>100</v>
      </c>
      <c r="G2120" s="25"/>
      <c r="H2120" s="264"/>
    </row>
    <row r="2121" spans="1:8" s="26" customFormat="1" x14ac:dyDescent="0.2">
      <c r="A2121" s="52">
        <v>411400</v>
      </c>
      <c r="B2121" s="45" t="s">
        <v>47</v>
      </c>
      <c r="C2121" s="54">
        <v>110000</v>
      </c>
      <c r="D2121" s="46">
        <v>110000</v>
      </c>
      <c r="E2121" s="54">
        <v>0</v>
      </c>
      <c r="F2121" s="280">
        <f t="shared" si="774"/>
        <v>100</v>
      </c>
      <c r="G2121" s="25"/>
      <c r="H2121" s="264"/>
    </row>
    <row r="2122" spans="1:8" s="26" customFormat="1" x14ac:dyDescent="0.2">
      <c r="A2122" s="42">
        <v>412000</v>
      </c>
      <c r="B2122" s="47" t="s">
        <v>48</v>
      </c>
      <c r="C2122" s="41">
        <f>SUM(C2123:C2134)</f>
        <v>935500</v>
      </c>
      <c r="D2122" s="41">
        <f>SUM(D2123:D2134)</f>
        <v>936500</v>
      </c>
      <c r="E2122" s="41">
        <f>SUM(E2123:E2134)</f>
        <v>262000</v>
      </c>
      <c r="F2122" s="283">
        <f t="shared" si="774"/>
        <v>100.10689470871192</v>
      </c>
      <c r="G2122" s="25"/>
      <c r="H2122" s="264"/>
    </row>
    <row r="2123" spans="1:8" s="26" customFormat="1" x14ac:dyDescent="0.2">
      <c r="A2123" s="52">
        <v>412100</v>
      </c>
      <c r="B2123" s="45" t="s">
        <v>49</v>
      </c>
      <c r="C2123" s="54">
        <v>0</v>
      </c>
      <c r="D2123" s="46">
        <v>0</v>
      </c>
      <c r="E2123" s="46">
        <v>10000</v>
      </c>
      <c r="F2123" s="280">
        <v>0</v>
      </c>
      <c r="G2123" s="25"/>
      <c r="H2123" s="264"/>
    </row>
    <row r="2124" spans="1:8" s="26" customFormat="1" ht="40.5" x14ac:dyDescent="0.2">
      <c r="A2124" s="52">
        <v>412200</v>
      </c>
      <c r="B2124" s="45" t="s">
        <v>50</v>
      </c>
      <c r="C2124" s="54">
        <v>470000</v>
      </c>
      <c r="D2124" s="46">
        <v>495000</v>
      </c>
      <c r="E2124" s="46">
        <v>70000</v>
      </c>
      <c r="F2124" s="280">
        <f t="shared" ref="F2124:F2129" si="777">D2124/C2124*100</f>
        <v>105.31914893617021</v>
      </c>
      <c r="G2124" s="25"/>
      <c r="H2124" s="264"/>
    </row>
    <row r="2125" spans="1:8" s="26" customFormat="1" x14ac:dyDescent="0.2">
      <c r="A2125" s="52">
        <v>412300</v>
      </c>
      <c r="B2125" s="45" t="s">
        <v>51</v>
      </c>
      <c r="C2125" s="54">
        <v>70000</v>
      </c>
      <c r="D2125" s="46">
        <v>72000</v>
      </c>
      <c r="E2125" s="46">
        <v>10000</v>
      </c>
      <c r="F2125" s="280">
        <f t="shared" si="777"/>
        <v>102.85714285714285</v>
      </c>
      <c r="G2125" s="25"/>
      <c r="H2125" s="264"/>
    </row>
    <row r="2126" spans="1:8" s="26" customFormat="1" x14ac:dyDescent="0.2">
      <c r="A2126" s="52">
        <v>412400</v>
      </c>
      <c r="B2126" s="45" t="s">
        <v>53</v>
      </c>
      <c r="C2126" s="54">
        <v>80000</v>
      </c>
      <c r="D2126" s="46">
        <v>80000</v>
      </c>
      <c r="E2126" s="46">
        <v>10000</v>
      </c>
      <c r="F2126" s="280">
        <f t="shared" si="777"/>
        <v>100</v>
      </c>
      <c r="G2126" s="25"/>
      <c r="H2126" s="264"/>
    </row>
    <row r="2127" spans="1:8" s="26" customFormat="1" x14ac:dyDescent="0.2">
      <c r="A2127" s="52">
        <v>412500</v>
      </c>
      <c r="B2127" s="45" t="s">
        <v>55</v>
      </c>
      <c r="C2127" s="54">
        <v>49999.999999999956</v>
      </c>
      <c r="D2127" s="46">
        <v>52000</v>
      </c>
      <c r="E2127" s="46">
        <v>30000</v>
      </c>
      <c r="F2127" s="280">
        <f t="shared" si="777"/>
        <v>104.00000000000009</v>
      </c>
      <c r="G2127" s="25"/>
      <c r="H2127" s="264"/>
    </row>
    <row r="2128" spans="1:8" s="26" customFormat="1" x14ac:dyDescent="0.2">
      <c r="A2128" s="52">
        <v>412600</v>
      </c>
      <c r="B2128" s="45" t="s">
        <v>56</v>
      </c>
      <c r="C2128" s="54">
        <v>60000</v>
      </c>
      <c r="D2128" s="46">
        <v>60000</v>
      </c>
      <c r="E2128" s="46">
        <v>5000</v>
      </c>
      <c r="F2128" s="280">
        <f t="shared" si="777"/>
        <v>100</v>
      </c>
      <c r="G2128" s="25"/>
      <c r="H2128" s="264"/>
    </row>
    <row r="2129" spans="1:8" s="26" customFormat="1" x14ac:dyDescent="0.2">
      <c r="A2129" s="52">
        <v>412700</v>
      </c>
      <c r="B2129" s="45" t="s">
        <v>58</v>
      </c>
      <c r="C2129" s="54">
        <v>145499.99999999994</v>
      </c>
      <c r="D2129" s="46">
        <v>115000</v>
      </c>
      <c r="E2129" s="46">
        <v>25000</v>
      </c>
      <c r="F2129" s="280">
        <f t="shared" si="777"/>
        <v>79.037800687285255</v>
      </c>
      <c r="G2129" s="25"/>
      <c r="H2129" s="264"/>
    </row>
    <row r="2130" spans="1:8" s="26" customFormat="1" x14ac:dyDescent="0.2">
      <c r="A2130" s="52">
        <v>412800</v>
      </c>
      <c r="B2130" s="45" t="s">
        <v>71</v>
      </c>
      <c r="C2130" s="54">
        <v>0</v>
      </c>
      <c r="D2130" s="46">
        <v>0</v>
      </c>
      <c r="E2130" s="46">
        <v>2000</v>
      </c>
      <c r="F2130" s="280">
        <v>0</v>
      </c>
      <c r="G2130" s="25"/>
      <c r="H2130" s="264"/>
    </row>
    <row r="2131" spans="1:8" s="26" customFormat="1" x14ac:dyDescent="0.2">
      <c r="A2131" s="52">
        <v>412900</v>
      </c>
      <c r="B2131" s="49" t="s">
        <v>73</v>
      </c>
      <c r="C2131" s="54">
        <v>44500</v>
      </c>
      <c r="D2131" s="46">
        <v>47000</v>
      </c>
      <c r="E2131" s="54">
        <v>0</v>
      </c>
      <c r="F2131" s="280">
        <f t="shared" ref="F2131:F2139" si="778">D2131/C2131*100</f>
        <v>105.61797752808988</v>
      </c>
      <c r="G2131" s="25"/>
      <c r="H2131" s="264"/>
    </row>
    <row r="2132" spans="1:8" s="26" customFormat="1" x14ac:dyDescent="0.2">
      <c r="A2132" s="52">
        <v>412900</v>
      </c>
      <c r="B2132" s="49" t="s">
        <v>75</v>
      </c>
      <c r="C2132" s="54">
        <v>4000</v>
      </c>
      <c r="D2132" s="46">
        <v>5000</v>
      </c>
      <c r="E2132" s="54">
        <v>0</v>
      </c>
      <c r="F2132" s="280">
        <f t="shared" si="778"/>
        <v>125</v>
      </c>
      <c r="G2132" s="25"/>
      <c r="H2132" s="264"/>
    </row>
    <row r="2133" spans="1:8" s="26" customFormat="1" x14ac:dyDescent="0.2">
      <c r="A2133" s="52">
        <v>412900</v>
      </c>
      <c r="B2133" s="49" t="s">
        <v>76</v>
      </c>
      <c r="C2133" s="54">
        <v>10000</v>
      </c>
      <c r="D2133" s="46">
        <v>10000</v>
      </c>
      <c r="E2133" s="54">
        <v>0</v>
      </c>
      <c r="F2133" s="280">
        <f t="shared" si="778"/>
        <v>100</v>
      </c>
      <c r="G2133" s="25"/>
      <c r="H2133" s="264"/>
    </row>
    <row r="2134" spans="1:8" s="26" customFormat="1" x14ac:dyDescent="0.2">
      <c r="A2134" s="52">
        <v>412900</v>
      </c>
      <c r="B2134" s="45" t="s">
        <v>78</v>
      </c>
      <c r="C2134" s="54">
        <v>1500</v>
      </c>
      <c r="D2134" s="46">
        <v>500</v>
      </c>
      <c r="E2134" s="46">
        <v>100000</v>
      </c>
      <c r="F2134" s="280">
        <f t="shared" si="778"/>
        <v>33.333333333333329</v>
      </c>
      <c r="G2134" s="25"/>
      <c r="H2134" s="264"/>
    </row>
    <row r="2135" spans="1:8" s="51" customFormat="1" ht="40.5" x14ac:dyDescent="0.2">
      <c r="A2135" s="42">
        <v>418000</v>
      </c>
      <c r="B2135" s="47" t="s">
        <v>198</v>
      </c>
      <c r="C2135" s="41">
        <f t="shared" ref="C2135" si="779">C2136</f>
        <v>29000</v>
      </c>
      <c r="D2135" s="41">
        <f t="shared" ref="D2135" si="780">D2136</f>
        <v>29000</v>
      </c>
      <c r="E2135" s="41">
        <f t="shared" ref="E2135" si="781">E2136</f>
        <v>0</v>
      </c>
      <c r="F2135" s="283">
        <f t="shared" si="778"/>
        <v>100</v>
      </c>
      <c r="G2135" s="266"/>
      <c r="H2135" s="264"/>
    </row>
    <row r="2136" spans="1:8" s="26" customFormat="1" x14ac:dyDescent="0.2">
      <c r="A2136" s="52">
        <v>418400</v>
      </c>
      <c r="B2136" s="45" t="s">
        <v>200</v>
      </c>
      <c r="C2136" s="54">
        <v>29000</v>
      </c>
      <c r="D2136" s="46">
        <v>29000</v>
      </c>
      <c r="E2136" s="54">
        <v>0</v>
      </c>
      <c r="F2136" s="280">
        <f t="shared" si="778"/>
        <v>100</v>
      </c>
      <c r="G2136" s="25"/>
      <c r="H2136" s="264"/>
    </row>
    <row r="2137" spans="1:8" s="26" customFormat="1" x14ac:dyDescent="0.2">
      <c r="A2137" s="42">
        <v>510000</v>
      </c>
      <c r="B2137" s="47" t="s">
        <v>245</v>
      </c>
      <c r="C2137" s="41">
        <f>C2138+C2141+0</f>
        <v>1350000</v>
      </c>
      <c r="D2137" s="41">
        <f>D2138+D2141+0</f>
        <v>1100000</v>
      </c>
      <c r="E2137" s="41">
        <f>E2138+E2141+0</f>
        <v>716500</v>
      </c>
      <c r="F2137" s="283">
        <f t="shared" si="778"/>
        <v>81.481481481481481</v>
      </c>
      <c r="G2137" s="25"/>
      <c r="H2137" s="264"/>
    </row>
    <row r="2138" spans="1:8" s="26" customFormat="1" x14ac:dyDescent="0.2">
      <c r="A2138" s="42">
        <v>511000</v>
      </c>
      <c r="B2138" s="47" t="s">
        <v>246</v>
      </c>
      <c r="C2138" s="41">
        <f>SUM(C2139:C2140)</f>
        <v>480000</v>
      </c>
      <c r="D2138" s="41">
        <f>SUM(D2139:D2140)</f>
        <v>80000</v>
      </c>
      <c r="E2138" s="41">
        <f>SUM(E2139:E2140)</f>
        <v>96500</v>
      </c>
      <c r="F2138" s="283">
        <f t="shared" si="778"/>
        <v>16.666666666666664</v>
      </c>
      <c r="G2138" s="25"/>
      <c r="H2138" s="264"/>
    </row>
    <row r="2139" spans="1:8" s="26" customFormat="1" ht="40.5" x14ac:dyDescent="0.2">
      <c r="A2139" s="52">
        <v>511200</v>
      </c>
      <c r="B2139" s="45" t="s">
        <v>248</v>
      </c>
      <c r="C2139" s="54">
        <v>50000</v>
      </c>
      <c r="D2139" s="46">
        <v>50000</v>
      </c>
      <c r="E2139" s="54">
        <v>0</v>
      </c>
      <c r="F2139" s="280">
        <f t="shared" si="778"/>
        <v>100</v>
      </c>
      <c r="G2139" s="25"/>
      <c r="H2139" s="264"/>
    </row>
    <row r="2140" spans="1:8" s="26" customFormat="1" x14ac:dyDescent="0.2">
      <c r="A2140" s="52">
        <v>511300</v>
      </c>
      <c r="B2140" s="45" t="s">
        <v>249</v>
      </c>
      <c r="C2140" s="54">
        <v>430000</v>
      </c>
      <c r="D2140" s="46">
        <v>30000</v>
      </c>
      <c r="E2140" s="46">
        <v>96500</v>
      </c>
      <c r="F2140" s="280"/>
      <c r="G2140" s="25"/>
      <c r="H2140" s="264"/>
    </row>
    <row r="2141" spans="1:8" s="51" customFormat="1" x14ac:dyDescent="0.2">
      <c r="A2141" s="42">
        <v>516000</v>
      </c>
      <c r="B2141" s="47" t="s">
        <v>257</v>
      </c>
      <c r="C2141" s="41">
        <f t="shared" ref="C2141" si="782">C2142</f>
        <v>870000</v>
      </c>
      <c r="D2141" s="41">
        <f t="shared" ref="D2141" si="783">D2142</f>
        <v>1020000</v>
      </c>
      <c r="E2141" s="41">
        <f t="shared" ref="E2141" si="784">E2142</f>
        <v>620000</v>
      </c>
      <c r="F2141" s="283">
        <f t="shared" ref="F2141:F2146" si="785">D2141/C2141*100</f>
        <v>117.24137931034481</v>
      </c>
      <c r="G2141" s="266"/>
      <c r="H2141" s="264"/>
    </row>
    <row r="2142" spans="1:8" s="26" customFormat="1" x14ac:dyDescent="0.2">
      <c r="A2142" s="52">
        <v>516100</v>
      </c>
      <c r="B2142" s="45" t="s">
        <v>257</v>
      </c>
      <c r="C2142" s="54">
        <v>870000</v>
      </c>
      <c r="D2142" s="46">
        <v>1020000</v>
      </c>
      <c r="E2142" s="46">
        <v>620000</v>
      </c>
      <c r="F2142" s="280">
        <f t="shared" si="785"/>
        <v>117.24137931034481</v>
      </c>
      <c r="G2142" s="25"/>
      <c r="H2142" s="264"/>
    </row>
    <row r="2143" spans="1:8" s="51" customFormat="1" ht="40.5" x14ac:dyDescent="0.2">
      <c r="A2143" s="42">
        <v>580000</v>
      </c>
      <c r="B2143" s="47" t="s">
        <v>259</v>
      </c>
      <c r="C2143" s="41">
        <f t="shared" ref="C2143:C2144" si="786">C2144</f>
        <v>170000</v>
      </c>
      <c r="D2143" s="41">
        <f t="shared" ref="D2143:D2144" si="787">D2144</f>
        <v>170000</v>
      </c>
      <c r="E2143" s="41">
        <f t="shared" ref="E2143:E2144" si="788">E2144</f>
        <v>0</v>
      </c>
      <c r="F2143" s="283">
        <f t="shared" si="785"/>
        <v>100</v>
      </c>
      <c r="G2143" s="266"/>
      <c r="H2143" s="264"/>
    </row>
    <row r="2144" spans="1:8" s="51" customFormat="1" ht="40.5" x14ac:dyDescent="0.2">
      <c r="A2144" s="42">
        <v>581000</v>
      </c>
      <c r="B2144" s="47" t="s">
        <v>260</v>
      </c>
      <c r="C2144" s="41">
        <f t="shared" si="786"/>
        <v>170000</v>
      </c>
      <c r="D2144" s="41">
        <f t="shared" si="787"/>
        <v>170000</v>
      </c>
      <c r="E2144" s="41">
        <f t="shared" si="788"/>
        <v>0</v>
      </c>
      <c r="F2144" s="283">
        <f t="shared" si="785"/>
        <v>100</v>
      </c>
      <c r="G2144" s="266"/>
      <c r="H2144" s="264"/>
    </row>
    <row r="2145" spans="1:8" s="26" customFormat="1" ht="40.5" x14ac:dyDescent="0.2">
      <c r="A2145" s="52">
        <v>581200</v>
      </c>
      <c r="B2145" s="45" t="s">
        <v>261</v>
      </c>
      <c r="C2145" s="54">
        <v>170000</v>
      </c>
      <c r="D2145" s="46">
        <v>170000</v>
      </c>
      <c r="E2145" s="54">
        <v>0</v>
      </c>
      <c r="F2145" s="280">
        <f t="shared" si="785"/>
        <v>100</v>
      </c>
      <c r="G2145" s="25"/>
      <c r="H2145" s="264"/>
    </row>
    <row r="2146" spans="1:8" s="51" customFormat="1" x14ac:dyDescent="0.2">
      <c r="A2146" s="42">
        <v>630000</v>
      </c>
      <c r="B2146" s="47" t="s">
        <v>277</v>
      </c>
      <c r="C2146" s="41">
        <f>C2147+C2149</f>
        <v>150000</v>
      </c>
      <c r="D2146" s="41">
        <f>D2147+D2149</f>
        <v>100000</v>
      </c>
      <c r="E2146" s="41">
        <f>E2147+E2149</f>
        <v>140000</v>
      </c>
      <c r="F2146" s="283">
        <f t="shared" si="785"/>
        <v>66.666666666666657</v>
      </c>
      <c r="G2146" s="266"/>
      <c r="H2146" s="264"/>
    </row>
    <row r="2147" spans="1:8" s="51" customFormat="1" x14ac:dyDescent="0.2">
      <c r="A2147" s="42">
        <v>631000</v>
      </c>
      <c r="B2147" s="47" t="s">
        <v>278</v>
      </c>
      <c r="C2147" s="41">
        <f>0</f>
        <v>0</v>
      </c>
      <c r="D2147" s="41">
        <f>0</f>
        <v>0</v>
      </c>
      <c r="E2147" s="41">
        <f>0+E2148</f>
        <v>140000</v>
      </c>
      <c r="F2147" s="283">
        <v>0</v>
      </c>
      <c r="G2147" s="266"/>
      <c r="H2147" s="264"/>
    </row>
    <row r="2148" spans="1:8" s="26" customFormat="1" x14ac:dyDescent="0.2">
      <c r="A2148" s="52">
        <v>631100</v>
      </c>
      <c r="B2148" s="45" t="s">
        <v>279</v>
      </c>
      <c r="C2148" s="54">
        <v>0</v>
      </c>
      <c r="D2148" s="46">
        <v>0</v>
      </c>
      <c r="E2148" s="46">
        <v>140000</v>
      </c>
      <c r="F2148" s="280">
        <v>0</v>
      </c>
      <c r="G2148" s="25"/>
      <c r="H2148" s="264"/>
    </row>
    <row r="2149" spans="1:8" s="51" customFormat="1" x14ac:dyDescent="0.2">
      <c r="A2149" s="42">
        <v>638000</v>
      </c>
      <c r="B2149" s="47" t="s">
        <v>284</v>
      </c>
      <c r="C2149" s="41">
        <f t="shared" ref="C2149" si="789">C2150</f>
        <v>150000</v>
      </c>
      <c r="D2149" s="41">
        <f t="shared" ref="D2149" si="790">D2150</f>
        <v>100000</v>
      </c>
      <c r="E2149" s="41">
        <f t="shared" ref="E2149" si="791">E2150</f>
        <v>0</v>
      </c>
      <c r="F2149" s="283">
        <f>D2149/C2149*100</f>
        <v>66.666666666666657</v>
      </c>
      <c r="G2149" s="266"/>
      <c r="H2149" s="264"/>
    </row>
    <row r="2150" spans="1:8" s="26" customFormat="1" x14ac:dyDescent="0.2">
      <c r="A2150" s="52">
        <v>638100</v>
      </c>
      <c r="B2150" s="45" t="s">
        <v>285</v>
      </c>
      <c r="C2150" s="54">
        <v>150000</v>
      </c>
      <c r="D2150" s="46">
        <v>100000</v>
      </c>
      <c r="E2150" s="54">
        <v>0</v>
      </c>
      <c r="F2150" s="280">
        <f>D2150/C2150*100</f>
        <v>66.666666666666657</v>
      </c>
      <c r="G2150" s="25"/>
      <c r="H2150" s="264"/>
    </row>
    <row r="2151" spans="1:8" s="26" customFormat="1" x14ac:dyDescent="0.2">
      <c r="A2151" s="82"/>
      <c r="B2151" s="76" t="s">
        <v>294</v>
      </c>
      <c r="C2151" s="80">
        <f>C2116+C2137+C2143+C2146</f>
        <v>10356499.999999996</v>
      </c>
      <c r="D2151" s="80">
        <f>D2116+D2137+D2143+D2146</f>
        <v>10480500</v>
      </c>
      <c r="E2151" s="80">
        <f>E2116+E2137+E2143+E2146</f>
        <v>1118500</v>
      </c>
      <c r="F2151" s="30">
        <f>D2151/C2151*100</f>
        <v>101.19731569545701</v>
      </c>
      <c r="G2151" s="25"/>
      <c r="H2151" s="264"/>
    </row>
    <row r="2152" spans="1:8" s="26" customFormat="1" x14ac:dyDescent="0.2">
      <c r="A2152" s="62"/>
      <c r="B2152" s="40"/>
      <c r="C2152" s="63"/>
      <c r="D2152" s="63"/>
      <c r="E2152" s="63"/>
      <c r="F2152" s="145"/>
      <c r="G2152" s="25"/>
      <c r="H2152" s="264"/>
    </row>
    <row r="2153" spans="1:8" s="26" customFormat="1" x14ac:dyDescent="0.2">
      <c r="A2153" s="39"/>
      <c r="B2153" s="40"/>
      <c r="C2153" s="46"/>
      <c r="D2153" s="46"/>
      <c r="E2153" s="46"/>
      <c r="F2153" s="282"/>
      <c r="G2153" s="25"/>
      <c r="H2153" s="264"/>
    </row>
    <row r="2154" spans="1:8" s="26" customFormat="1" x14ac:dyDescent="0.2">
      <c r="A2154" s="44" t="s">
        <v>414</v>
      </c>
      <c r="B2154" s="47"/>
      <c r="C2154" s="46"/>
      <c r="D2154" s="46"/>
      <c r="E2154" s="46"/>
      <c r="F2154" s="282"/>
      <c r="G2154" s="25"/>
      <c r="H2154" s="264"/>
    </row>
    <row r="2155" spans="1:8" s="26" customFormat="1" x14ac:dyDescent="0.2">
      <c r="A2155" s="44" t="s">
        <v>377</v>
      </c>
      <c r="B2155" s="47"/>
      <c r="C2155" s="46"/>
      <c r="D2155" s="46"/>
      <c r="E2155" s="46"/>
      <c r="F2155" s="282"/>
      <c r="G2155" s="25"/>
      <c r="H2155" s="264"/>
    </row>
    <row r="2156" spans="1:8" s="26" customFormat="1" x14ac:dyDescent="0.2">
      <c r="A2156" s="44" t="s">
        <v>415</v>
      </c>
      <c r="B2156" s="47"/>
      <c r="C2156" s="46"/>
      <c r="D2156" s="46"/>
      <c r="E2156" s="46"/>
      <c r="F2156" s="282"/>
      <c r="G2156" s="25"/>
      <c r="H2156" s="264"/>
    </row>
    <row r="2157" spans="1:8" s="26" customFormat="1" x14ac:dyDescent="0.2">
      <c r="A2157" s="44" t="s">
        <v>293</v>
      </c>
      <c r="B2157" s="47"/>
      <c r="C2157" s="46"/>
      <c r="D2157" s="46"/>
      <c r="E2157" s="46"/>
      <c r="F2157" s="282"/>
      <c r="G2157" s="25"/>
      <c r="H2157" s="264"/>
    </row>
    <row r="2158" spans="1:8" s="26" customFormat="1" x14ac:dyDescent="0.2">
      <c r="A2158" s="44"/>
      <c r="B2158" s="72"/>
      <c r="C2158" s="63"/>
      <c r="D2158" s="63"/>
      <c r="E2158" s="63"/>
      <c r="F2158" s="145"/>
      <c r="G2158" s="25"/>
      <c r="H2158" s="264"/>
    </row>
    <row r="2159" spans="1:8" s="26" customFormat="1" x14ac:dyDescent="0.2">
      <c r="A2159" s="42">
        <v>410000</v>
      </c>
      <c r="B2159" s="43" t="s">
        <v>42</v>
      </c>
      <c r="C2159" s="41">
        <f>C2160+C2165+C2179+C2181</f>
        <v>9404000</v>
      </c>
      <c r="D2159" s="41">
        <f>D2160+D2165+D2179+D2181</f>
        <v>9746000</v>
      </c>
      <c r="E2159" s="41">
        <f>E2160+E2165+E2179+E2181</f>
        <v>444600</v>
      </c>
      <c r="F2159" s="283">
        <f t="shared" ref="F2159:F2165" si="792">D2159/C2159*100</f>
        <v>103.63675031901319</v>
      </c>
      <c r="G2159" s="25"/>
      <c r="H2159" s="264"/>
    </row>
    <row r="2160" spans="1:8" s="26" customFormat="1" x14ac:dyDescent="0.2">
      <c r="A2160" s="42">
        <v>411000</v>
      </c>
      <c r="B2160" s="43" t="s">
        <v>43</v>
      </c>
      <c r="C2160" s="41">
        <f t="shared" ref="C2160" si="793">SUM(C2161:C2164)</f>
        <v>8132000</v>
      </c>
      <c r="D2160" s="41">
        <f t="shared" ref="D2160" si="794">SUM(D2161:D2164)</f>
        <v>8472000</v>
      </c>
      <c r="E2160" s="41">
        <f>SUM(E2161:E2164)</f>
        <v>0</v>
      </c>
      <c r="F2160" s="283">
        <f t="shared" si="792"/>
        <v>104.18101328086571</v>
      </c>
      <c r="G2160" s="25"/>
      <c r="H2160" s="264"/>
    </row>
    <row r="2161" spans="1:8" s="26" customFormat="1" x14ac:dyDescent="0.2">
      <c r="A2161" s="52">
        <v>411100</v>
      </c>
      <c r="B2161" s="45" t="s">
        <v>44</v>
      </c>
      <c r="C2161" s="54">
        <v>7665000</v>
      </c>
      <c r="D2161" s="46">
        <v>8005000</v>
      </c>
      <c r="E2161" s="54">
        <v>0</v>
      </c>
      <c r="F2161" s="280">
        <f t="shared" si="792"/>
        <v>104.43574690150032</v>
      </c>
      <c r="G2161" s="25"/>
      <c r="H2161" s="264"/>
    </row>
    <row r="2162" spans="1:8" s="26" customFormat="1" ht="40.5" x14ac:dyDescent="0.2">
      <c r="A2162" s="52">
        <v>411200</v>
      </c>
      <c r="B2162" s="45" t="s">
        <v>45</v>
      </c>
      <c r="C2162" s="54">
        <v>108000</v>
      </c>
      <c r="D2162" s="46">
        <v>108000</v>
      </c>
      <c r="E2162" s="54">
        <v>0</v>
      </c>
      <c r="F2162" s="280">
        <f t="shared" si="792"/>
        <v>100</v>
      </c>
      <c r="G2162" s="25"/>
      <c r="H2162" s="264"/>
    </row>
    <row r="2163" spans="1:8" s="26" customFormat="1" ht="40.5" x14ac:dyDescent="0.2">
      <c r="A2163" s="52">
        <v>411300</v>
      </c>
      <c r="B2163" s="45" t="s">
        <v>46</v>
      </c>
      <c r="C2163" s="54">
        <v>234999.99999999965</v>
      </c>
      <c r="D2163" s="46">
        <v>234999.99999999965</v>
      </c>
      <c r="E2163" s="54">
        <v>0</v>
      </c>
      <c r="F2163" s="280">
        <f t="shared" si="792"/>
        <v>100</v>
      </c>
      <c r="G2163" s="25"/>
      <c r="H2163" s="264"/>
    </row>
    <row r="2164" spans="1:8" s="26" customFormat="1" x14ac:dyDescent="0.2">
      <c r="A2164" s="52">
        <v>411400</v>
      </c>
      <c r="B2164" s="45" t="s">
        <v>47</v>
      </c>
      <c r="C2164" s="54">
        <v>124000.00000000004</v>
      </c>
      <c r="D2164" s="46">
        <v>124000.00000000004</v>
      </c>
      <c r="E2164" s="54">
        <v>0</v>
      </c>
      <c r="F2164" s="280">
        <f t="shared" si="792"/>
        <v>100</v>
      </c>
      <c r="G2164" s="25"/>
      <c r="H2164" s="264"/>
    </row>
    <row r="2165" spans="1:8" s="26" customFormat="1" x14ac:dyDescent="0.2">
      <c r="A2165" s="42">
        <v>412000</v>
      </c>
      <c r="B2165" s="47" t="s">
        <v>48</v>
      </c>
      <c r="C2165" s="41">
        <f>SUM(C2166:C2178)</f>
        <v>1216000.0000000005</v>
      </c>
      <c r="D2165" s="41">
        <f>SUM(D2166:D2178)</f>
        <v>1218000.0000000005</v>
      </c>
      <c r="E2165" s="41">
        <f>SUM(E2166:E2178)</f>
        <v>431600</v>
      </c>
      <c r="F2165" s="283">
        <f t="shared" si="792"/>
        <v>100.16447368421053</v>
      </c>
      <c r="G2165" s="25"/>
      <c r="H2165" s="264"/>
    </row>
    <row r="2166" spans="1:8" s="26" customFormat="1" x14ac:dyDescent="0.2">
      <c r="A2166" s="52">
        <v>412100</v>
      </c>
      <c r="B2166" s="45" t="s">
        <v>49</v>
      </c>
      <c r="C2166" s="54">
        <v>500</v>
      </c>
      <c r="D2166" s="46">
        <v>2500</v>
      </c>
      <c r="E2166" s="46">
        <v>8000</v>
      </c>
      <c r="F2166" s="280"/>
      <c r="G2166" s="25"/>
      <c r="H2166" s="264"/>
    </row>
    <row r="2167" spans="1:8" s="26" customFormat="1" ht="40.5" x14ac:dyDescent="0.2">
      <c r="A2167" s="52">
        <v>412200</v>
      </c>
      <c r="B2167" s="45" t="s">
        <v>50</v>
      </c>
      <c r="C2167" s="54">
        <v>765000.00000000035</v>
      </c>
      <c r="D2167" s="46">
        <v>765000.00000000035</v>
      </c>
      <c r="E2167" s="46">
        <v>183600</v>
      </c>
      <c r="F2167" s="280">
        <f t="shared" ref="F2167:F2172" si="795">D2167/C2167*100</f>
        <v>100</v>
      </c>
      <c r="G2167" s="25"/>
      <c r="H2167" s="264"/>
    </row>
    <row r="2168" spans="1:8" s="26" customFormat="1" x14ac:dyDescent="0.2">
      <c r="A2168" s="52">
        <v>412300</v>
      </c>
      <c r="B2168" s="45" t="s">
        <v>51</v>
      </c>
      <c r="C2168" s="54">
        <v>66999.999999999971</v>
      </c>
      <c r="D2168" s="46">
        <v>66999.999999999971</v>
      </c>
      <c r="E2168" s="46">
        <v>7000</v>
      </c>
      <c r="F2168" s="280">
        <f t="shared" si="795"/>
        <v>100</v>
      </c>
      <c r="G2168" s="25"/>
      <c r="H2168" s="264"/>
    </row>
    <row r="2169" spans="1:8" s="26" customFormat="1" x14ac:dyDescent="0.2">
      <c r="A2169" s="52">
        <v>412400</v>
      </c>
      <c r="B2169" s="45" t="s">
        <v>53</v>
      </c>
      <c r="C2169" s="54">
        <v>80000</v>
      </c>
      <c r="D2169" s="46">
        <v>80000</v>
      </c>
      <c r="E2169" s="46">
        <v>6500</v>
      </c>
      <c r="F2169" s="280">
        <f t="shared" si="795"/>
        <v>100</v>
      </c>
      <c r="G2169" s="25"/>
      <c r="H2169" s="264"/>
    </row>
    <row r="2170" spans="1:8" s="26" customFormat="1" x14ac:dyDescent="0.2">
      <c r="A2170" s="52">
        <v>412500</v>
      </c>
      <c r="B2170" s="45" t="s">
        <v>55</v>
      </c>
      <c r="C2170" s="54">
        <v>31999.999999999964</v>
      </c>
      <c r="D2170" s="46">
        <v>31999.999999999964</v>
      </c>
      <c r="E2170" s="46">
        <v>25000</v>
      </c>
      <c r="F2170" s="280">
        <f t="shared" si="795"/>
        <v>100</v>
      </c>
      <c r="G2170" s="25"/>
      <c r="H2170" s="264"/>
    </row>
    <row r="2171" spans="1:8" s="26" customFormat="1" x14ac:dyDescent="0.2">
      <c r="A2171" s="52">
        <v>412600</v>
      </c>
      <c r="B2171" s="45" t="s">
        <v>56</v>
      </c>
      <c r="C2171" s="54">
        <v>22000.000000000007</v>
      </c>
      <c r="D2171" s="46">
        <v>22000.000000000007</v>
      </c>
      <c r="E2171" s="46">
        <v>10500</v>
      </c>
      <c r="F2171" s="280">
        <f t="shared" si="795"/>
        <v>100</v>
      </c>
      <c r="G2171" s="25"/>
      <c r="H2171" s="264"/>
    </row>
    <row r="2172" spans="1:8" s="26" customFormat="1" x14ac:dyDescent="0.2">
      <c r="A2172" s="52">
        <v>412700</v>
      </c>
      <c r="B2172" s="45" t="s">
        <v>58</v>
      </c>
      <c r="C2172" s="54">
        <v>165000</v>
      </c>
      <c r="D2172" s="46">
        <v>165000</v>
      </c>
      <c r="E2172" s="46">
        <v>47000</v>
      </c>
      <c r="F2172" s="280">
        <f t="shared" si="795"/>
        <v>100</v>
      </c>
      <c r="G2172" s="25"/>
      <c r="H2172" s="264"/>
    </row>
    <row r="2173" spans="1:8" s="26" customFormat="1" x14ac:dyDescent="0.2">
      <c r="A2173" s="52">
        <v>412800</v>
      </c>
      <c r="B2173" s="45" t="s">
        <v>71</v>
      </c>
      <c r="C2173" s="54">
        <v>0</v>
      </c>
      <c r="D2173" s="46">
        <v>0</v>
      </c>
      <c r="E2173" s="46">
        <v>1000</v>
      </c>
      <c r="F2173" s="280">
        <v>0</v>
      </c>
      <c r="G2173" s="25"/>
      <c r="H2173" s="264"/>
    </row>
    <row r="2174" spans="1:8" s="26" customFormat="1" x14ac:dyDescent="0.2">
      <c r="A2174" s="52">
        <v>412900</v>
      </c>
      <c r="B2174" s="49" t="s">
        <v>72</v>
      </c>
      <c r="C2174" s="54">
        <v>1500</v>
      </c>
      <c r="D2174" s="46">
        <v>1500</v>
      </c>
      <c r="E2174" s="54">
        <v>0</v>
      </c>
      <c r="F2174" s="280">
        <f t="shared" ref="F2174:F2186" si="796">D2174/C2174*100</f>
        <v>100</v>
      </c>
      <c r="G2174" s="25"/>
      <c r="H2174" s="264"/>
    </row>
    <row r="2175" spans="1:8" s="26" customFormat="1" x14ac:dyDescent="0.2">
      <c r="A2175" s="52">
        <v>412900</v>
      </c>
      <c r="B2175" s="49" t="s">
        <v>73</v>
      </c>
      <c r="C2175" s="54">
        <v>60000</v>
      </c>
      <c r="D2175" s="46">
        <v>60000</v>
      </c>
      <c r="E2175" s="54">
        <v>0</v>
      </c>
      <c r="F2175" s="280">
        <f t="shared" si="796"/>
        <v>100</v>
      </c>
      <c r="G2175" s="25"/>
      <c r="H2175" s="264"/>
    </row>
    <row r="2176" spans="1:8" s="26" customFormat="1" x14ac:dyDescent="0.2">
      <c r="A2176" s="52">
        <v>412900</v>
      </c>
      <c r="B2176" s="49" t="s">
        <v>75</v>
      </c>
      <c r="C2176" s="54">
        <v>3000</v>
      </c>
      <c r="D2176" s="46">
        <v>3000</v>
      </c>
      <c r="E2176" s="54">
        <v>0</v>
      </c>
      <c r="F2176" s="280">
        <f t="shared" si="796"/>
        <v>100</v>
      </c>
      <c r="G2176" s="25"/>
      <c r="H2176" s="264"/>
    </row>
    <row r="2177" spans="1:8" s="26" customFormat="1" x14ac:dyDescent="0.2">
      <c r="A2177" s="52">
        <v>412900</v>
      </c>
      <c r="B2177" s="49" t="s">
        <v>76</v>
      </c>
      <c r="C2177" s="54">
        <v>17000</v>
      </c>
      <c r="D2177" s="46">
        <v>17000</v>
      </c>
      <c r="E2177" s="54">
        <v>0</v>
      </c>
      <c r="F2177" s="280">
        <f t="shared" si="796"/>
        <v>100</v>
      </c>
      <c r="G2177" s="25"/>
      <c r="H2177" s="264"/>
    </row>
    <row r="2178" spans="1:8" s="26" customFormat="1" x14ac:dyDescent="0.2">
      <c r="A2178" s="52">
        <v>412900</v>
      </c>
      <c r="B2178" s="45" t="s">
        <v>78</v>
      </c>
      <c r="C2178" s="54">
        <v>3000</v>
      </c>
      <c r="D2178" s="46">
        <v>3000</v>
      </c>
      <c r="E2178" s="46">
        <v>143000</v>
      </c>
      <c r="F2178" s="280">
        <f t="shared" si="796"/>
        <v>100</v>
      </c>
      <c r="G2178" s="25"/>
      <c r="H2178" s="264"/>
    </row>
    <row r="2179" spans="1:8" s="51" customFormat="1" x14ac:dyDescent="0.2">
      <c r="A2179" s="42">
        <v>413000</v>
      </c>
      <c r="B2179" s="47" t="s">
        <v>95</v>
      </c>
      <c r="C2179" s="41">
        <f t="shared" ref="C2179" si="797">C2180</f>
        <v>11000</v>
      </c>
      <c r="D2179" s="41">
        <f t="shared" ref="D2179" si="798">D2180</f>
        <v>11000</v>
      </c>
      <c r="E2179" s="41">
        <f t="shared" ref="E2179" si="799">E2180</f>
        <v>13000</v>
      </c>
      <c r="F2179" s="283">
        <f t="shared" si="796"/>
        <v>100</v>
      </c>
      <c r="G2179" s="266"/>
      <c r="H2179" s="264"/>
    </row>
    <row r="2180" spans="1:8" s="26" customFormat="1" x14ac:dyDescent="0.2">
      <c r="A2180" s="52">
        <v>413900</v>
      </c>
      <c r="B2180" s="45" t="s">
        <v>105</v>
      </c>
      <c r="C2180" s="54">
        <v>11000</v>
      </c>
      <c r="D2180" s="46">
        <v>11000</v>
      </c>
      <c r="E2180" s="46">
        <v>13000</v>
      </c>
      <c r="F2180" s="280">
        <f t="shared" si="796"/>
        <v>100</v>
      </c>
      <c r="G2180" s="25"/>
      <c r="H2180" s="264"/>
    </row>
    <row r="2181" spans="1:8" s="51" customFormat="1" ht="40.5" x14ac:dyDescent="0.2">
      <c r="A2181" s="42">
        <v>418000</v>
      </c>
      <c r="B2181" s="47" t="s">
        <v>198</v>
      </c>
      <c r="C2181" s="41">
        <f t="shared" ref="C2181" si="800">C2182</f>
        <v>45000</v>
      </c>
      <c r="D2181" s="41">
        <f t="shared" ref="D2181" si="801">D2182</f>
        <v>45000</v>
      </c>
      <c r="E2181" s="41">
        <f t="shared" ref="E2181" si="802">E2182</f>
        <v>0</v>
      </c>
      <c r="F2181" s="283">
        <f t="shared" si="796"/>
        <v>100</v>
      </c>
      <c r="G2181" s="266"/>
      <c r="H2181" s="264"/>
    </row>
    <row r="2182" spans="1:8" s="26" customFormat="1" x14ac:dyDescent="0.2">
      <c r="A2182" s="52">
        <v>418400</v>
      </c>
      <c r="B2182" s="45" t="s">
        <v>200</v>
      </c>
      <c r="C2182" s="54">
        <v>45000</v>
      </c>
      <c r="D2182" s="46">
        <v>45000</v>
      </c>
      <c r="E2182" s="54">
        <v>0</v>
      </c>
      <c r="F2182" s="280">
        <f t="shared" si="796"/>
        <v>100</v>
      </c>
      <c r="G2182" s="25"/>
      <c r="H2182" s="264"/>
    </row>
    <row r="2183" spans="1:8" s="26" customFormat="1" x14ac:dyDescent="0.2">
      <c r="A2183" s="42">
        <v>510000</v>
      </c>
      <c r="B2183" s="47" t="s">
        <v>245</v>
      </c>
      <c r="C2183" s="41">
        <f t="shared" ref="C2183" si="803">C2184+C2191+C2189</f>
        <v>580000</v>
      </c>
      <c r="D2183" s="41">
        <f t="shared" ref="D2183:E2183" si="804">D2184+D2191+D2189</f>
        <v>530000</v>
      </c>
      <c r="E2183" s="41">
        <f t="shared" si="804"/>
        <v>1997000</v>
      </c>
      <c r="F2183" s="283">
        <f t="shared" si="796"/>
        <v>91.379310344827587</v>
      </c>
      <c r="G2183" s="25"/>
      <c r="H2183" s="264"/>
    </row>
    <row r="2184" spans="1:8" s="26" customFormat="1" x14ac:dyDescent="0.2">
      <c r="A2184" s="42">
        <v>511000</v>
      </c>
      <c r="B2184" s="47" t="s">
        <v>246</v>
      </c>
      <c r="C2184" s="41">
        <f t="shared" ref="C2184" si="805">SUM(C2185:C2186)</f>
        <v>167000</v>
      </c>
      <c r="D2184" s="41">
        <f t="shared" ref="D2184" si="806">SUM(D2185:D2186)</f>
        <v>150000</v>
      </c>
      <c r="E2184" s="41">
        <f t="shared" ref="E2184" si="807">SUM(E2185:E2188)</f>
        <v>722000</v>
      </c>
      <c r="F2184" s="283">
        <f t="shared" si="796"/>
        <v>89.820359281437121</v>
      </c>
      <c r="G2184" s="25"/>
      <c r="H2184" s="264"/>
    </row>
    <row r="2185" spans="1:8" s="26" customFormat="1" ht="40.5" x14ac:dyDescent="0.2">
      <c r="A2185" s="52">
        <v>511200</v>
      </c>
      <c r="B2185" s="45" t="s">
        <v>248</v>
      </c>
      <c r="C2185" s="54">
        <v>89000</v>
      </c>
      <c r="D2185" s="46">
        <v>100000</v>
      </c>
      <c r="E2185" s="46">
        <v>250000</v>
      </c>
      <c r="F2185" s="280">
        <f t="shared" si="796"/>
        <v>112.35955056179776</v>
      </c>
      <c r="G2185" s="25"/>
      <c r="H2185" s="264"/>
    </row>
    <row r="2186" spans="1:8" s="26" customFormat="1" x14ac:dyDescent="0.2">
      <c r="A2186" s="52">
        <v>511300</v>
      </c>
      <c r="B2186" s="45" t="s">
        <v>249</v>
      </c>
      <c r="C2186" s="54">
        <v>78000</v>
      </c>
      <c r="D2186" s="46">
        <v>50000</v>
      </c>
      <c r="E2186" s="46">
        <v>397000</v>
      </c>
      <c r="F2186" s="280">
        <f t="shared" si="796"/>
        <v>64.102564102564102</v>
      </c>
      <c r="G2186" s="25"/>
      <c r="H2186" s="264"/>
    </row>
    <row r="2187" spans="1:8" s="26" customFormat="1" x14ac:dyDescent="0.2">
      <c r="A2187" s="52">
        <v>511500</v>
      </c>
      <c r="B2187" s="45" t="s">
        <v>251</v>
      </c>
      <c r="C2187" s="54">
        <v>0</v>
      </c>
      <c r="D2187" s="46">
        <v>0</v>
      </c>
      <c r="E2187" s="46">
        <v>65000</v>
      </c>
      <c r="F2187" s="280">
        <v>0</v>
      </c>
      <c r="G2187" s="25"/>
      <c r="H2187" s="264"/>
    </row>
    <row r="2188" spans="1:8" s="26" customFormat="1" x14ac:dyDescent="0.2">
      <c r="A2188" s="52">
        <v>511700</v>
      </c>
      <c r="B2188" s="45" t="s">
        <v>252</v>
      </c>
      <c r="C2188" s="54">
        <v>0</v>
      </c>
      <c r="D2188" s="46">
        <v>0</v>
      </c>
      <c r="E2188" s="46">
        <v>10000</v>
      </c>
      <c r="F2188" s="280">
        <v>0</v>
      </c>
      <c r="G2188" s="25"/>
      <c r="H2188" s="264"/>
    </row>
    <row r="2189" spans="1:8" s="51" customFormat="1" x14ac:dyDescent="0.2">
      <c r="A2189" s="42">
        <v>513000</v>
      </c>
      <c r="B2189" s="47" t="s">
        <v>253</v>
      </c>
      <c r="C2189" s="41">
        <f t="shared" ref="C2189" si="808">C2190</f>
        <v>41000</v>
      </c>
      <c r="D2189" s="41">
        <f t="shared" ref="D2189:E2189" si="809">D2190</f>
        <v>0</v>
      </c>
      <c r="E2189" s="41">
        <f t="shared" si="809"/>
        <v>0</v>
      </c>
      <c r="F2189" s="283">
        <f t="shared" ref="F2189:F2196" si="810">D2189/C2189*100</f>
        <v>0</v>
      </c>
      <c r="G2189" s="266"/>
      <c r="H2189" s="264"/>
    </row>
    <row r="2190" spans="1:8" s="26" customFormat="1" x14ac:dyDescent="0.2">
      <c r="A2190" s="52">
        <v>513200</v>
      </c>
      <c r="B2190" s="45" t="s">
        <v>840</v>
      </c>
      <c r="C2190" s="54">
        <v>41000</v>
      </c>
      <c r="D2190" s="46">
        <v>0</v>
      </c>
      <c r="E2190" s="54">
        <v>0</v>
      </c>
      <c r="F2190" s="280">
        <f t="shared" si="810"/>
        <v>0</v>
      </c>
      <c r="G2190" s="25"/>
      <c r="H2190" s="264"/>
    </row>
    <row r="2191" spans="1:8" s="51" customFormat="1" x14ac:dyDescent="0.2">
      <c r="A2191" s="42">
        <v>516000</v>
      </c>
      <c r="B2191" s="47" t="s">
        <v>257</v>
      </c>
      <c r="C2191" s="41">
        <f t="shared" ref="C2191" si="811">C2192</f>
        <v>372000</v>
      </c>
      <c r="D2191" s="41">
        <f t="shared" ref="D2191" si="812">D2192</f>
        <v>380000</v>
      </c>
      <c r="E2191" s="41">
        <f t="shared" ref="E2191" si="813">E2192</f>
        <v>1275000</v>
      </c>
      <c r="F2191" s="283">
        <f t="shared" si="810"/>
        <v>102.15053763440861</v>
      </c>
      <c r="G2191" s="266"/>
      <c r="H2191" s="264"/>
    </row>
    <row r="2192" spans="1:8" s="26" customFormat="1" x14ac:dyDescent="0.2">
      <c r="A2192" s="52">
        <v>516100</v>
      </c>
      <c r="B2192" s="45" t="s">
        <v>257</v>
      </c>
      <c r="C2192" s="54">
        <v>372000</v>
      </c>
      <c r="D2192" s="46">
        <v>380000</v>
      </c>
      <c r="E2192" s="46">
        <v>1275000</v>
      </c>
      <c r="F2192" s="280">
        <f t="shared" si="810"/>
        <v>102.15053763440861</v>
      </c>
      <c r="G2192" s="25"/>
      <c r="H2192" s="264"/>
    </row>
    <row r="2193" spans="1:8" s="51" customFormat="1" ht="40.5" x14ac:dyDescent="0.2">
      <c r="A2193" s="42">
        <v>580000</v>
      </c>
      <c r="B2193" s="47" t="s">
        <v>259</v>
      </c>
      <c r="C2193" s="41">
        <f t="shared" ref="C2193:C2194" si="814">C2194</f>
        <v>220000</v>
      </c>
      <c r="D2193" s="41">
        <f t="shared" ref="D2193:D2194" si="815">D2194</f>
        <v>220000</v>
      </c>
      <c r="E2193" s="41">
        <f t="shared" ref="E2193:E2194" si="816">E2194</f>
        <v>0</v>
      </c>
      <c r="F2193" s="283">
        <f t="shared" si="810"/>
        <v>100</v>
      </c>
      <c r="G2193" s="266"/>
      <c r="H2193" s="264"/>
    </row>
    <row r="2194" spans="1:8" s="51" customFormat="1" ht="40.5" x14ac:dyDescent="0.2">
      <c r="A2194" s="42">
        <v>581000</v>
      </c>
      <c r="B2194" s="47" t="s">
        <v>260</v>
      </c>
      <c r="C2194" s="41">
        <f t="shared" si="814"/>
        <v>220000</v>
      </c>
      <c r="D2194" s="41">
        <f t="shared" si="815"/>
        <v>220000</v>
      </c>
      <c r="E2194" s="41">
        <f t="shared" si="816"/>
        <v>0</v>
      </c>
      <c r="F2194" s="283">
        <f t="shared" si="810"/>
        <v>100</v>
      </c>
      <c r="G2194" s="266"/>
      <c r="H2194" s="264"/>
    </row>
    <row r="2195" spans="1:8" s="26" customFormat="1" ht="40.5" x14ac:dyDescent="0.2">
      <c r="A2195" s="52">
        <v>581200</v>
      </c>
      <c r="B2195" s="45" t="s">
        <v>261</v>
      </c>
      <c r="C2195" s="54">
        <v>220000</v>
      </c>
      <c r="D2195" s="46">
        <v>220000</v>
      </c>
      <c r="E2195" s="54">
        <v>0</v>
      </c>
      <c r="F2195" s="280">
        <f t="shared" si="810"/>
        <v>100</v>
      </c>
      <c r="G2195" s="25"/>
      <c r="H2195" s="264"/>
    </row>
    <row r="2196" spans="1:8" s="51" customFormat="1" x14ac:dyDescent="0.2">
      <c r="A2196" s="42">
        <v>630000</v>
      </c>
      <c r="B2196" s="47" t="s">
        <v>277</v>
      </c>
      <c r="C2196" s="41">
        <f t="shared" ref="C2196" si="817">C2197+C2200</f>
        <v>90000</v>
      </c>
      <c r="D2196" s="41">
        <f t="shared" ref="D2196" si="818">D2197+D2200</f>
        <v>97000</v>
      </c>
      <c r="E2196" s="41">
        <f t="shared" ref="E2196" si="819">E2197+E2200</f>
        <v>860000</v>
      </c>
      <c r="F2196" s="283">
        <f t="shared" si="810"/>
        <v>107.77777777777777</v>
      </c>
      <c r="G2196" s="266"/>
      <c r="H2196" s="264"/>
    </row>
    <row r="2197" spans="1:8" s="51" customFormat="1" x14ac:dyDescent="0.2">
      <c r="A2197" s="42">
        <v>631000</v>
      </c>
      <c r="B2197" s="47" t="s">
        <v>278</v>
      </c>
      <c r="C2197" s="41">
        <f t="shared" ref="C2197" si="820">C2199+C2198</f>
        <v>0</v>
      </c>
      <c r="D2197" s="41">
        <f t="shared" ref="D2197" si="821">D2199+D2198</f>
        <v>0</v>
      </c>
      <c r="E2197" s="41">
        <f t="shared" ref="E2197" si="822">E2199+E2198</f>
        <v>860000</v>
      </c>
      <c r="F2197" s="283">
        <v>0</v>
      </c>
      <c r="G2197" s="266"/>
      <c r="H2197" s="264"/>
    </row>
    <row r="2198" spans="1:8" s="26" customFormat="1" x14ac:dyDescent="0.2">
      <c r="A2198" s="52">
        <v>631100</v>
      </c>
      <c r="B2198" s="45" t="s">
        <v>279</v>
      </c>
      <c r="C2198" s="54">
        <v>0</v>
      </c>
      <c r="D2198" s="46">
        <v>0</v>
      </c>
      <c r="E2198" s="46">
        <v>380000</v>
      </c>
      <c r="F2198" s="280">
        <v>0</v>
      </c>
      <c r="G2198" s="25"/>
      <c r="H2198" s="264"/>
    </row>
    <row r="2199" spans="1:8" s="26" customFormat="1" x14ac:dyDescent="0.2">
      <c r="A2199" s="52">
        <v>631900</v>
      </c>
      <c r="B2199" s="45" t="s">
        <v>281</v>
      </c>
      <c r="C2199" s="54">
        <v>0</v>
      </c>
      <c r="D2199" s="46">
        <v>0</v>
      </c>
      <c r="E2199" s="46">
        <v>480000</v>
      </c>
      <c r="F2199" s="280">
        <v>0</v>
      </c>
      <c r="G2199" s="25"/>
      <c r="H2199" s="264"/>
    </row>
    <row r="2200" spans="1:8" s="51" customFormat="1" x14ac:dyDescent="0.2">
      <c r="A2200" s="42">
        <v>638000</v>
      </c>
      <c r="B2200" s="47" t="s">
        <v>284</v>
      </c>
      <c r="C2200" s="41">
        <f t="shared" ref="C2200" si="823">C2201</f>
        <v>90000</v>
      </c>
      <c r="D2200" s="41">
        <f t="shared" ref="D2200" si="824">D2201</f>
        <v>97000</v>
      </c>
      <c r="E2200" s="41">
        <f t="shared" ref="E2200" si="825">E2201</f>
        <v>0</v>
      </c>
      <c r="F2200" s="283">
        <f>D2200/C2200*100</f>
        <v>107.77777777777777</v>
      </c>
      <c r="G2200" s="266"/>
      <c r="H2200" s="264"/>
    </row>
    <row r="2201" spans="1:8" s="26" customFormat="1" x14ac:dyDescent="0.2">
      <c r="A2201" s="52">
        <v>638100</v>
      </c>
      <c r="B2201" s="45" t="s">
        <v>285</v>
      </c>
      <c r="C2201" s="54">
        <v>90000</v>
      </c>
      <c r="D2201" s="46">
        <v>97000</v>
      </c>
      <c r="E2201" s="54">
        <v>0</v>
      </c>
      <c r="F2201" s="280">
        <f>D2201/C2201*100</f>
        <v>107.77777777777777</v>
      </c>
      <c r="G2201" s="25"/>
      <c r="H2201" s="264"/>
    </row>
    <row r="2202" spans="1:8" s="26" customFormat="1" x14ac:dyDescent="0.2">
      <c r="A2202" s="82"/>
      <c r="B2202" s="76" t="s">
        <v>294</v>
      </c>
      <c r="C2202" s="80">
        <f>C2159+C2183+C2196+C2193</f>
        <v>10294000</v>
      </c>
      <c r="D2202" s="80">
        <f>D2159+D2183+D2196+D2193</f>
        <v>10593000</v>
      </c>
      <c r="E2202" s="80">
        <f>E2159+E2183+E2196+E2193</f>
        <v>3301600</v>
      </c>
      <c r="F2202" s="30">
        <f>D2202/C2202*100</f>
        <v>102.90460462405284</v>
      </c>
      <c r="G2202" s="25"/>
      <c r="H2202" s="264"/>
    </row>
    <row r="2203" spans="1:8" s="26" customFormat="1" x14ac:dyDescent="0.2">
      <c r="A2203" s="62"/>
      <c r="B2203" s="40"/>
      <c r="C2203" s="63"/>
      <c r="D2203" s="63"/>
      <c r="E2203" s="63"/>
      <c r="F2203" s="145"/>
      <c r="G2203" s="25"/>
      <c r="H2203" s="264"/>
    </row>
    <row r="2204" spans="1:8" s="26" customFormat="1" x14ac:dyDescent="0.2">
      <c r="A2204" s="39"/>
      <c r="B2204" s="40"/>
      <c r="C2204" s="46"/>
      <c r="D2204" s="46"/>
      <c r="E2204" s="46"/>
      <c r="F2204" s="282"/>
      <c r="G2204" s="25"/>
      <c r="H2204" s="264"/>
    </row>
    <row r="2205" spans="1:8" s="26" customFormat="1" x14ac:dyDescent="0.2">
      <c r="A2205" s="44" t="s">
        <v>416</v>
      </c>
      <c r="B2205" s="47"/>
      <c r="C2205" s="46"/>
      <c r="D2205" s="46"/>
      <c r="E2205" s="46"/>
      <c r="F2205" s="282"/>
      <c r="G2205" s="25"/>
      <c r="H2205" s="264"/>
    </row>
    <row r="2206" spans="1:8" s="26" customFormat="1" x14ac:dyDescent="0.2">
      <c r="A2206" s="44" t="s">
        <v>377</v>
      </c>
      <c r="B2206" s="47"/>
      <c r="C2206" s="46"/>
      <c r="D2206" s="46"/>
      <c r="E2206" s="46"/>
      <c r="F2206" s="282"/>
      <c r="G2206" s="25"/>
      <c r="H2206" s="264"/>
    </row>
    <row r="2207" spans="1:8" s="26" customFormat="1" x14ac:dyDescent="0.2">
      <c r="A2207" s="44" t="s">
        <v>417</v>
      </c>
      <c r="B2207" s="47"/>
      <c r="C2207" s="46"/>
      <c r="D2207" s="46"/>
      <c r="E2207" s="46"/>
      <c r="F2207" s="282"/>
      <c r="G2207" s="25"/>
      <c r="H2207" s="264"/>
    </row>
    <row r="2208" spans="1:8" s="26" customFormat="1" x14ac:dyDescent="0.2">
      <c r="A2208" s="44" t="s">
        <v>293</v>
      </c>
      <c r="B2208" s="47"/>
      <c r="C2208" s="46"/>
      <c r="D2208" s="46"/>
      <c r="E2208" s="46"/>
      <c r="F2208" s="282"/>
      <c r="G2208" s="25"/>
      <c r="H2208" s="264"/>
    </row>
    <row r="2209" spans="1:8" s="26" customFormat="1" x14ac:dyDescent="0.2">
      <c r="A2209" s="44"/>
      <c r="B2209" s="72"/>
      <c r="C2209" s="63"/>
      <c r="D2209" s="63"/>
      <c r="E2209" s="63"/>
      <c r="F2209" s="145"/>
      <c r="G2209" s="25"/>
      <c r="H2209" s="264"/>
    </row>
    <row r="2210" spans="1:8" s="26" customFormat="1" x14ac:dyDescent="0.2">
      <c r="A2210" s="42">
        <v>410000</v>
      </c>
      <c r="B2210" s="43" t="s">
        <v>42</v>
      </c>
      <c r="C2210" s="41">
        <f>C2211+C2216+C2229+C2231</f>
        <v>4796300</v>
      </c>
      <c r="D2210" s="41">
        <f>D2211+D2216+D2229+D2231</f>
        <v>4775700</v>
      </c>
      <c r="E2210" s="41">
        <f>E2211+E2216+E2229+E2231</f>
        <v>309300</v>
      </c>
      <c r="F2210" s="283">
        <f t="shared" ref="F2210:F2222" si="826">D2210/C2210*100</f>
        <v>99.570502262160417</v>
      </c>
      <c r="G2210" s="25"/>
      <c r="H2210" s="264"/>
    </row>
    <row r="2211" spans="1:8" s="26" customFormat="1" x14ac:dyDescent="0.2">
      <c r="A2211" s="42">
        <v>411000</v>
      </c>
      <c r="B2211" s="43" t="s">
        <v>43</v>
      </c>
      <c r="C2211" s="41">
        <f t="shared" ref="C2211" si="827">SUM(C2212:C2215)</f>
        <v>4411200</v>
      </c>
      <c r="D2211" s="41">
        <f t="shared" ref="D2211" si="828">SUM(D2212:D2215)</f>
        <v>4390000</v>
      </c>
      <c r="E2211" s="41">
        <f>SUM(E2212:E2215)</f>
        <v>0</v>
      </c>
      <c r="F2211" s="283">
        <f t="shared" si="826"/>
        <v>99.519405150525927</v>
      </c>
      <c r="G2211" s="25"/>
      <c r="H2211" s="264"/>
    </row>
    <row r="2212" spans="1:8" s="26" customFormat="1" x14ac:dyDescent="0.2">
      <c r="A2212" s="52">
        <v>411100</v>
      </c>
      <c r="B2212" s="45" t="s">
        <v>44</v>
      </c>
      <c r="C2212" s="54">
        <v>4090000</v>
      </c>
      <c r="D2212" s="46">
        <v>4060000</v>
      </c>
      <c r="E2212" s="54">
        <v>0</v>
      </c>
      <c r="F2212" s="280">
        <f t="shared" si="826"/>
        <v>99.266503667481658</v>
      </c>
      <c r="G2212" s="25"/>
      <c r="H2212" s="264"/>
    </row>
    <row r="2213" spans="1:8" s="26" customFormat="1" ht="40.5" x14ac:dyDescent="0.2">
      <c r="A2213" s="52">
        <v>411200</v>
      </c>
      <c r="B2213" s="45" t="s">
        <v>45</v>
      </c>
      <c r="C2213" s="54">
        <v>149999.99999999965</v>
      </c>
      <c r="D2213" s="46">
        <v>149999.99999999965</v>
      </c>
      <c r="E2213" s="54">
        <v>0</v>
      </c>
      <c r="F2213" s="280">
        <f t="shared" si="826"/>
        <v>100</v>
      </c>
      <c r="G2213" s="25"/>
      <c r="H2213" s="264"/>
    </row>
    <row r="2214" spans="1:8" s="26" customFormat="1" ht="40.5" x14ac:dyDescent="0.2">
      <c r="A2214" s="52">
        <v>411300</v>
      </c>
      <c r="B2214" s="45" t="s">
        <v>46</v>
      </c>
      <c r="C2214" s="54">
        <v>82700.000000000029</v>
      </c>
      <c r="D2214" s="46">
        <v>90000</v>
      </c>
      <c r="E2214" s="54">
        <v>0</v>
      </c>
      <c r="F2214" s="280">
        <f t="shared" si="826"/>
        <v>108.8270858524788</v>
      </c>
      <c r="G2214" s="25"/>
      <c r="H2214" s="264"/>
    </row>
    <row r="2215" spans="1:8" s="26" customFormat="1" x14ac:dyDescent="0.2">
      <c r="A2215" s="52">
        <v>411400</v>
      </c>
      <c r="B2215" s="45" t="s">
        <v>47</v>
      </c>
      <c r="C2215" s="54">
        <v>88500</v>
      </c>
      <c r="D2215" s="46">
        <v>90000</v>
      </c>
      <c r="E2215" s="54">
        <v>0</v>
      </c>
      <c r="F2215" s="280">
        <f t="shared" si="826"/>
        <v>101.69491525423729</v>
      </c>
      <c r="G2215" s="25"/>
      <c r="H2215" s="264"/>
    </row>
    <row r="2216" spans="1:8" s="26" customFormat="1" x14ac:dyDescent="0.2">
      <c r="A2216" s="42">
        <v>412000</v>
      </c>
      <c r="B2216" s="47" t="s">
        <v>48</v>
      </c>
      <c r="C2216" s="41">
        <f>SUM(C2217:C2228)</f>
        <v>370899.99999999994</v>
      </c>
      <c r="D2216" s="41">
        <f>SUM(D2217:D2228)</f>
        <v>371499.99999999994</v>
      </c>
      <c r="E2216" s="41">
        <f>SUM(E2217:E2228)</f>
        <v>307000</v>
      </c>
      <c r="F2216" s="283">
        <f t="shared" si="826"/>
        <v>100.16176867080075</v>
      </c>
      <c r="G2216" s="25"/>
      <c r="H2216" s="264"/>
    </row>
    <row r="2217" spans="1:8" s="26" customFormat="1" ht="40.5" x14ac:dyDescent="0.2">
      <c r="A2217" s="52">
        <v>412200</v>
      </c>
      <c r="B2217" s="45" t="s">
        <v>50</v>
      </c>
      <c r="C2217" s="54">
        <v>150000</v>
      </c>
      <c r="D2217" s="46">
        <v>152000</v>
      </c>
      <c r="E2217" s="46">
        <v>14500</v>
      </c>
      <c r="F2217" s="280">
        <f t="shared" si="826"/>
        <v>101.33333333333334</v>
      </c>
      <c r="G2217" s="25"/>
      <c r="H2217" s="264"/>
    </row>
    <row r="2218" spans="1:8" s="26" customFormat="1" x14ac:dyDescent="0.2">
      <c r="A2218" s="52">
        <v>412300</v>
      </c>
      <c r="B2218" s="45" t="s">
        <v>51</v>
      </c>
      <c r="C2218" s="54">
        <v>30500.000000000004</v>
      </c>
      <c r="D2218" s="46">
        <v>31000</v>
      </c>
      <c r="E2218" s="46">
        <v>20000</v>
      </c>
      <c r="F2218" s="280">
        <f t="shared" si="826"/>
        <v>101.63934426229505</v>
      </c>
      <c r="G2218" s="25"/>
      <c r="H2218" s="264"/>
    </row>
    <row r="2219" spans="1:8" s="26" customFormat="1" x14ac:dyDescent="0.2">
      <c r="A2219" s="52">
        <v>412400</v>
      </c>
      <c r="B2219" s="45" t="s">
        <v>53</v>
      </c>
      <c r="C2219" s="54">
        <v>25200</v>
      </c>
      <c r="D2219" s="46">
        <v>26000</v>
      </c>
      <c r="E2219" s="46">
        <v>99000</v>
      </c>
      <c r="F2219" s="280">
        <f t="shared" si="826"/>
        <v>103.17460317460319</v>
      </c>
      <c r="G2219" s="25"/>
      <c r="H2219" s="264"/>
    </row>
    <row r="2220" spans="1:8" s="26" customFormat="1" x14ac:dyDescent="0.2">
      <c r="A2220" s="52">
        <v>412500</v>
      </c>
      <c r="B2220" s="45" t="s">
        <v>55</v>
      </c>
      <c r="C2220" s="54">
        <v>32000</v>
      </c>
      <c r="D2220" s="46">
        <v>33000</v>
      </c>
      <c r="E2220" s="46">
        <v>39000</v>
      </c>
      <c r="F2220" s="280">
        <f t="shared" si="826"/>
        <v>103.125</v>
      </c>
      <c r="G2220" s="25"/>
      <c r="H2220" s="264"/>
    </row>
    <row r="2221" spans="1:8" s="26" customFormat="1" x14ac:dyDescent="0.2">
      <c r="A2221" s="52">
        <v>412600</v>
      </c>
      <c r="B2221" s="45" t="s">
        <v>56</v>
      </c>
      <c r="C2221" s="54">
        <v>34000</v>
      </c>
      <c r="D2221" s="46">
        <v>36000</v>
      </c>
      <c r="E2221" s="46">
        <v>22000</v>
      </c>
      <c r="F2221" s="280">
        <f t="shared" si="826"/>
        <v>105.88235294117648</v>
      </c>
      <c r="G2221" s="25"/>
      <c r="H2221" s="264"/>
    </row>
    <row r="2222" spans="1:8" s="26" customFormat="1" x14ac:dyDescent="0.2">
      <c r="A2222" s="52">
        <v>412700</v>
      </c>
      <c r="B2222" s="45" t="s">
        <v>58</v>
      </c>
      <c r="C2222" s="54">
        <v>49999.999999999964</v>
      </c>
      <c r="D2222" s="46">
        <v>49999.999999999964</v>
      </c>
      <c r="E2222" s="46">
        <v>35000</v>
      </c>
      <c r="F2222" s="280">
        <f t="shared" si="826"/>
        <v>100</v>
      </c>
      <c r="G2222" s="25"/>
      <c r="H2222" s="264"/>
    </row>
    <row r="2223" spans="1:8" s="26" customFormat="1" x14ac:dyDescent="0.2">
      <c r="A2223" s="52">
        <v>412800</v>
      </c>
      <c r="B2223" s="45" t="s">
        <v>71</v>
      </c>
      <c r="C2223" s="54">
        <v>0</v>
      </c>
      <c r="D2223" s="46">
        <v>0</v>
      </c>
      <c r="E2223" s="46">
        <v>10000</v>
      </c>
      <c r="F2223" s="280">
        <v>0</v>
      </c>
      <c r="G2223" s="25"/>
      <c r="H2223" s="264"/>
    </row>
    <row r="2224" spans="1:8" s="26" customFormat="1" x14ac:dyDescent="0.2">
      <c r="A2224" s="52">
        <v>412900</v>
      </c>
      <c r="B2224" s="49" t="s">
        <v>73</v>
      </c>
      <c r="C2224" s="54">
        <v>25200</v>
      </c>
      <c r="D2224" s="46">
        <v>24300</v>
      </c>
      <c r="E2224" s="54">
        <v>0</v>
      </c>
      <c r="F2224" s="280">
        <f t="shared" ref="F2224:F2235" si="829">D2224/C2224*100</f>
        <v>96.428571428571431</v>
      </c>
      <c r="G2224" s="25"/>
      <c r="H2224" s="264"/>
    </row>
    <row r="2225" spans="1:8" s="26" customFormat="1" x14ac:dyDescent="0.2">
      <c r="A2225" s="52">
        <v>412900</v>
      </c>
      <c r="B2225" s="45" t="s">
        <v>74</v>
      </c>
      <c r="C2225" s="54">
        <v>6000</v>
      </c>
      <c r="D2225" s="46">
        <v>6000</v>
      </c>
      <c r="E2225" s="54">
        <v>0</v>
      </c>
      <c r="F2225" s="280">
        <f t="shared" si="829"/>
        <v>100</v>
      </c>
      <c r="G2225" s="25"/>
      <c r="H2225" s="264"/>
    </row>
    <row r="2226" spans="1:8" s="26" customFormat="1" x14ac:dyDescent="0.2">
      <c r="A2226" s="52">
        <v>412900</v>
      </c>
      <c r="B2226" s="49" t="s">
        <v>75</v>
      </c>
      <c r="C2226" s="54">
        <v>5100</v>
      </c>
      <c r="D2226" s="46">
        <v>5000</v>
      </c>
      <c r="E2226" s="54">
        <v>0</v>
      </c>
      <c r="F2226" s="280">
        <f t="shared" si="829"/>
        <v>98.039215686274503</v>
      </c>
      <c r="G2226" s="25"/>
      <c r="H2226" s="264"/>
    </row>
    <row r="2227" spans="1:8" s="26" customFormat="1" x14ac:dyDescent="0.2">
      <c r="A2227" s="52">
        <v>412900</v>
      </c>
      <c r="B2227" s="49" t="s">
        <v>76</v>
      </c>
      <c r="C2227" s="54">
        <v>12700</v>
      </c>
      <c r="D2227" s="46">
        <v>8000</v>
      </c>
      <c r="E2227" s="54">
        <v>0</v>
      </c>
      <c r="F2227" s="280">
        <f t="shared" si="829"/>
        <v>62.99212598425197</v>
      </c>
      <c r="G2227" s="25"/>
      <c r="H2227" s="264"/>
    </row>
    <row r="2228" spans="1:8" s="26" customFormat="1" x14ac:dyDescent="0.2">
      <c r="A2228" s="52">
        <v>412900</v>
      </c>
      <c r="B2228" s="45" t="s">
        <v>78</v>
      </c>
      <c r="C2228" s="54">
        <v>200</v>
      </c>
      <c r="D2228" s="46">
        <v>200</v>
      </c>
      <c r="E2228" s="54">
        <v>67500</v>
      </c>
      <c r="F2228" s="280">
        <f t="shared" si="829"/>
        <v>100</v>
      </c>
      <c r="G2228" s="25"/>
      <c r="H2228" s="264"/>
    </row>
    <row r="2229" spans="1:8" s="51" customFormat="1" x14ac:dyDescent="0.2">
      <c r="A2229" s="42">
        <v>413000</v>
      </c>
      <c r="B2229" s="47" t="s">
        <v>95</v>
      </c>
      <c r="C2229" s="41">
        <f t="shared" ref="C2229" si="830">C2230</f>
        <v>2200</v>
      </c>
      <c r="D2229" s="41">
        <f t="shared" ref="D2229" si="831">D2230</f>
        <v>2200</v>
      </c>
      <c r="E2229" s="41">
        <f t="shared" ref="E2229" si="832">E2230</f>
        <v>2300</v>
      </c>
      <c r="F2229" s="283">
        <f t="shared" si="829"/>
        <v>100</v>
      </c>
      <c r="G2229" s="266"/>
      <c r="H2229" s="264"/>
    </row>
    <row r="2230" spans="1:8" s="26" customFormat="1" x14ac:dyDescent="0.2">
      <c r="A2230" s="52">
        <v>413900</v>
      </c>
      <c r="B2230" s="45" t="s">
        <v>105</v>
      </c>
      <c r="C2230" s="54">
        <v>2200</v>
      </c>
      <c r="D2230" s="46">
        <v>2200</v>
      </c>
      <c r="E2230" s="46">
        <v>2300</v>
      </c>
      <c r="F2230" s="280">
        <f t="shared" si="829"/>
        <v>100</v>
      </c>
      <c r="G2230" s="25"/>
      <c r="H2230" s="264"/>
    </row>
    <row r="2231" spans="1:8" s="51" customFormat="1" ht="40.5" x14ac:dyDescent="0.2">
      <c r="A2231" s="42">
        <v>418000</v>
      </c>
      <c r="B2231" s="47" t="s">
        <v>198</v>
      </c>
      <c r="C2231" s="41">
        <f t="shared" ref="C2231" si="833">C2232</f>
        <v>12000</v>
      </c>
      <c r="D2231" s="41">
        <f t="shared" ref="D2231" si="834">D2232</f>
        <v>12000</v>
      </c>
      <c r="E2231" s="41">
        <f t="shared" ref="E2231" si="835">E2232</f>
        <v>0</v>
      </c>
      <c r="F2231" s="283">
        <f t="shared" si="829"/>
        <v>100</v>
      </c>
      <c r="G2231" s="266"/>
      <c r="H2231" s="264"/>
    </row>
    <row r="2232" spans="1:8" s="26" customFormat="1" x14ac:dyDescent="0.2">
      <c r="A2232" s="52">
        <v>418400</v>
      </c>
      <c r="B2232" s="45" t="s">
        <v>200</v>
      </c>
      <c r="C2232" s="54">
        <v>12000</v>
      </c>
      <c r="D2232" s="46">
        <v>12000</v>
      </c>
      <c r="E2232" s="54">
        <v>0</v>
      </c>
      <c r="F2232" s="280">
        <f t="shared" si="829"/>
        <v>100</v>
      </c>
      <c r="G2232" s="25"/>
      <c r="H2232" s="264"/>
    </row>
    <row r="2233" spans="1:8" s="51" customFormat="1" x14ac:dyDescent="0.2">
      <c r="A2233" s="42">
        <v>510000</v>
      </c>
      <c r="B2233" s="47" t="s">
        <v>245</v>
      </c>
      <c r="C2233" s="41">
        <f>C2237+C2234+0</f>
        <v>247000</v>
      </c>
      <c r="D2233" s="41">
        <f>D2237+D2234+0</f>
        <v>250000</v>
      </c>
      <c r="E2233" s="41">
        <f>E2237+E2234+0</f>
        <v>433000</v>
      </c>
      <c r="F2233" s="283">
        <f t="shared" si="829"/>
        <v>101.21457489878543</v>
      </c>
      <c r="G2233" s="266"/>
      <c r="H2233" s="264"/>
    </row>
    <row r="2234" spans="1:8" s="51" customFormat="1" x14ac:dyDescent="0.2">
      <c r="A2234" s="42">
        <v>511000</v>
      </c>
      <c r="B2234" s="47" t="s">
        <v>246</v>
      </c>
      <c r="C2234" s="41">
        <f>SUM(C2235:C2236)</f>
        <v>21500</v>
      </c>
      <c r="D2234" s="41">
        <f>SUM(D2235:D2236)</f>
        <v>20000</v>
      </c>
      <c r="E2234" s="41">
        <f>SUM(E2235:E2236)</f>
        <v>183000</v>
      </c>
      <c r="F2234" s="283">
        <f t="shared" si="829"/>
        <v>93.023255813953483</v>
      </c>
      <c r="G2234" s="266"/>
      <c r="H2234" s="264"/>
    </row>
    <row r="2235" spans="1:8" s="26" customFormat="1" x14ac:dyDescent="0.2">
      <c r="A2235" s="52">
        <v>511300</v>
      </c>
      <c r="B2235" s="45" t="s">
        <v>249</v>
      </c>
      <c r="C2235" s="54">
        <v>21500</v>
      </c>
      <c r="D2235" s="46">
        <v>20000</v>
      </c>
      <c r="E2235" s="46">
        <v>153000</v>
      </c>
      <c r="F2235" s="280">
        <f t="shared" si="829"/>
        <v>93.023255813953483</v>
      </c>
      <c r="G2235" s="25"/>
      <c r="H2235" s="264"/>
    </row>
    <row r="2236" spans="1:8" s="26" customFormat="1" x14ac:dyDescent="0.2">
      <c r="A2236" s="52">
        <v>511500</v>
      </c>
      <c r="B2236" s="45" t="s">
        <v>251</v>
      </c>
      <c r="C2236" s="54">
        <v>0</v>
      </c>
      <c r="D2236" s="46">
        <v>0</v>
      </c>
      <c r="E2236" s="46">
        <v>30000</v>
      </c>
      <c r="F2236" s="280">
        <v>0</v>
      </c>
      <c r="G2236" s="25"/>
      <c r="H2236" s="264"/>
    </row>
    <row r="2237" spans="1:8" s="51" customFormat="1" x14ac:dyDescent="0.2">
      <c r="A2237" s="42">
        <v>516000</v>
      </c>
      <c r="B2237" s="47" t="s">
        <v>257</v>
      </c>
      <c r="C2237" s="41">
        <f t="shared" ref="C2237" si="836">C2238</f>
        <v>225500</v>
      </c>
      <c r="D2237" s="41">
        <f t="shared" ref="D2237" si="837">D2238</f>
        <v>230000</v>
      </c>
      <c r="E2237" s="41">
        <f t="shared" ref="E2237" si="838">E2238</f>
        <v>250000</v>
      </c>
      <c r="F2237" s="283">
        <f t="shared" ref="F2237:F2242" si="839">D2237/C2237*100</f>
        <v>101.99556541019956</v>
      </c>
      <c r="G2237" s="266"/>
      <c r="H2237" s="264"/>
    </row>
    <row r="2238" spans="1:8" s="26" customFormat="1" x14ac:dyDescent="0.2">
      <c r="A2238" s="52">
        <v>516100</v>
      </c>
      <c r="B2238" s="45" t="s">
        <v>257</v>
      </c>
      <c r="C2238" s="54">
        <v>225500</v>
      </c>
      <c r="D2238" s="46">
        <v>230000</v>
      </c>
      <c r="E2238" s="46">
        <v>250000</v>
      </c>
      <c r="F2238" s="280">
        <f t="shared" si="839"/>
        <v>101.99556541019956</v>
      </c>
      <c r="G2238" s="25"/>
      <c r="H2238" s="264"/>
    </row>
    <row r="2239" spans="1:8" s="51" customFormat="1" ht="40.5" x14ac:dyDescent="0.2">
      <c r="A2239" s="42">
        <v>580000</v>
      </c>
      <c r="B2239" s="47" t="s">
        <v>259</v>
      </c>
      <c r="C2239" s="41">
        <f t="shared" ref="C2239:C2240" si="840">C2240</f>
        <v>65000</v>
      </c>
      <c r="D2239" s="41">
        <f t="shared" ref="D2239:D2240" si="841">D2240</f>
        <v>65000</v>
      </c>
      <c r="E2239" s="41">
        <f t="shared" ref="E2239:E2240" si="842">E2240</f>
        <v>0</v>
      </c>
      <c r="F2239" s="283">
        <f t="shared" si="839"/>
        <v>100</v>
      </c>
      <c r="G2239" s="266"/>
      <c r="H2239" s="264"/>
    </row>
    <row r="2240" spans="1:8" s="51" customFormat="1" ht="40.5" x14ac:dyDescent="0.2">
      <c r="A2240" s="42">
        <v>581000</v>
      </c>
      <c r="B2240" s="47" t="s">
        <v>260</v>
      </c>
      <c r="C2240" s="41">
        <f t="shared" si="840"/>
        <v>65000</v>
      </c>
      <c r="D2240" s="41">
        <f t="shared" si="841"/>
        <v>65000</v>
      </c>
      <c r="E2240" s="41">
        <f t="shared" si="842"/>
        <v>0</v>
      </c>
      <c r="F2240" s="283">
        <f t="shared" si="839"/>
        <v>100</v>
      </c>
      <c r="G2240" s="266"/>
      <c r="H2240" s="264"/>
    </row>
    <row r="2241" spans="1:8" s="26" customFormat="1" ht="40.5" x14ac:dyDescent="0.2">
      <c r="A2241" s="52">
        <v>581200</v>
      </c>
      <c r="B2241" s="45" t="s">
        <v>261</v>
      </c>
      <c r="C2241" s="54">
        <v>65000</v>
      </c>
      <c r="D2241" s="46">
        <v>65000</v>
      </c>
      <c r="E2241" s="54">
        <v>0</v>
      </c>
      <c r="F2241" s="280">
        <f t="shared" si="839"/>
        <v>100</v>
      </c>
      <c r="G2241" s="25"/>
      <c r="H2241" s="264"/>
    </row>
    <row r="2242" spans="1:8" s="51" customFormat="1" x14ac:dyDescent="0.2">
      <c r="A2242" s="42">
        <v>630000</v>
      </c>
      <c r="B2242" s="47" t="s">
        <v>277</v>
      </c>
      <c r="C2242" s="41">
        <f>C2245+C2243</f>
        <v>79999.999999999985</v>
      </c>
      <c r="D2242" s="41">
        <f>D2245+D2243</f>
        <v>100000</v>
      </c>
      <c r="E2242" s="41">
        <f>E2245+E2243</f>
        <v>65000</v>
      </c>
      <c r="F2242" s="283">
        <f t="shared" si="839"/>
        <v>125.00000000000003</v>
      </c>
      <c r="G2242" s="266"/>
      <c r="H2242" s="264"/>
    </row>
    <row r="2243" spans="1:8" s="51" customFormat="1" x14ac:dyDescent="0.2">
      <c r="A2243" s="42">
        <v>631000</v>
      </c>
      <c r="B2243" s="47" t="s">
        <v>278</v>
      </c>
      <c r="C2243" s="41">
        <f>0+C2244</f>
        <v>0</v>
      </c>
      <c r="D2243" s="41">
        <f>0+D2244</f>
        <v>0</v>
      </c>
      <c r="E2243" s="41">
        <f>0+E2244</f>
        <v>65000</v>
      </c>
      <c r="F2243" s="283">
        <v>0</v>
      </c>
      <c r="G2243" s="266"/>
      <c r="H2243" s="264"/>
    </row>
    <row r="2244" spans="1:8" s="26" customFormat="1" x14ac:dyDescent="0.2">
      <c r="A2244" s="52">
        <v>631100</v>
      </c>
      <c r="B2244" s="45" t="s">
        <v>279</v>
      </c>
      <c r="C2244" s="54">
        <v>0</v>
      </c>
      <c r="D2244" s="46">
        <v>0</v>
      </c>
      <c r="E2244" s="46">
        <v>65000</v>
      </c>
      <c r="F2244" s="280">
        <v>0</v>
      </c>
      <c r="G2244" s="25"/>
      <c r="H2244" s="264"/>
    </row>
    <row r="2245" spans="1:8" s="51" customFormat="1" x14ac:dyDescent="0.2">
      <c r="A2245" s="42">
        <v>638000</v>
      </c>
      <c r="B2245" s="47" t="s">
        <v>284</v>
      </c>
      <c r="C2245" s="41">
        <f t="shared" ref="C2245" si="843">C2246</f>
        <v>79999.999999999985</v>
      </c>
      <c r="D2245" s="41">
        <f t="shared" ref="D2245" si="844">D2246</f>
        <v>100000</v>
      </c>
      <c r="E2245" s="41">
        <f t="shared" ref="E2245" si="845">E2246</f>
        <v>0</v>
      </c>
      <c r="F2245" s="283">
        <f>D2245/C2245*100</f>
        <v>125.00000000000003</v>
      </c>
      <c r="G2245" s="266"/>
      <c r="H2245" s="264"/>
    </row>
    <row r="2246" spans="1:8" s="26" customFormat="1" x14ac:dyDescent="0.2">
      <c r="A2246" s="52">
        <v>638100</v>
      </c>
      <c r="B2246" s="45" t="s">
        <v>285</v>
      </c>
      <c r="C2246" s="54">
        <v>79999.999999999985</v>
      </c>
      <c r="D2246" s="46">
        <v>100000</v>
      </c>
      <c r="E2246" s="54">
        <v>0</v>
      </c>
      <c r="F2246" s="280">
        <f>D2246/C2246*100</f>
        <v>125.00000000000003</v>
      </c>
      <c r="G2246" s="25"/>
      <c r="H2246" s="264"/>
    </row>
    <row r="2247" spans="1:8" s="26" customFormat="1" x14ac:dyDescent="0.2">
      <c r="A2247" s="82"/>
      <c r="B2247" s="76" t="s">
        <v>294</v>
      </c>
      <c r="C2247" s="80">
        <f>C2210+C2233+C2242+C2239</f>
        <v>5188300</v>
      </c>
      <c r="D2247" s="80">
        <f>D2210+D2233+D2242+D2239</f>
        <v>5190700</v>
      </c>
      <c r="E2247" s="80">
        <f>E2210+E2233+E2242+E2239</f>
        <v>807300</v>
      </c>
      <c r="F2247" s="30">
        <f>D2247/C2247*100</f>
        <v>100.04625792648845</v>
      </c>
      <c r="G2247" s="25"/>
      <c r="H2247" s="264"/>
    </row>
    <row r="2248" spans="1:8" s="26" customFormat="1" x14ac:dyDescent="0.2">
      <c r="A2248" s="62"/>
      <c r="B2248" s="40"/>
      <c r="C2248" s="46"/>
      <c r="D2248" s="46"/>
      <c r="E2248" s="46"/>
      <c r="F2248" s="282"/>
      <c r="G2248" s="25"/>
      <c r="H2248" s="264"/>
    </row>
    <row r="2249" spans="1:8" s="26" customFormat="1" x14ac:dyDescent="0.2">
      <c r="A2249" s="39"/>
      <c r="B2249" s="40"/>
      <c r="C2249" s="46"/>
      <c r="D2249" s="46"/>
      <c r="E2249" s="46"/>
      <c r="F2249" s="282"/>
      <c r="G2249" s="25"/>
      <c r="H2249" s="264"/>
    </row>
    <row r="2250" spans="1:8" s="26" customFormat="1" x14ac:dyDescent="0.2">
      <c r="A2250" s="44" t="s">
        <v>418</v>
      </c>
      <c r="B2250" s="47"/>
      <c r="C2250" s="46"/>
      <c r="D2250" s="46"/>
      <c r="E2250" s="46"/>
      <c r="F2250" s="282"/>
      <c r="G2250" s="25"/>
      <c r="H2250" s="264"/>
    </row>
    <row r="2251" spans="1:8" s="26" customFormat="1" x14ac:dyDescent="0.2">
      <c r="A2251" s="44" t="s">
        <v>377</v>
      </c>
      <c r="B2251" s="47"/>
      <c r="C2251" s="46"/>
      <c r="D2251" s="46"/>
      <c r="E2251" s="46"/>
      <c r="F2251" s="282"/>
      <c r="G2251" s="25"/>
      <c r="H2251" s="264"/>
    </row>
    <row r="2252" spans="1:8" s="26" customFormat="1" x14ac:dyDescent="0.2">
      <c r="A2252" s="44" t="s">
        <v>419</v>
      </c>
      <c r="B2252" s="47"/>
      <c r="C2252" s="46"/>
      <c r="D2252" s="46"/>
      <c r="E2252" s="46"/>
      <c r="F2252" s="282"/>
      <c r="G2252" s="25"/>
      <c r="H2252" s="264"/>
    </row>
    <row r="2253" spans="1:8" s="26" customFormat="1" x14ac:dyDescent="0.2">
      <c r="A2253" s="44" t="s">
        <v>293</v>
      </c>
      <c r="B2253" s="47"/>
      <c r="C2253" s="46"/>
      <c r="D2253" s="46"/>
      <c r="E2253" s="46"/>
      <c r="F2253" s="282"/>
      <c r="G2253" s="25"/>
      <c r="H2253" s="264"/>
    </row>
    <row r="2254" spans="1:8" s="26" customFormat="1" x14ac:dyDescent="0.2">
      <c r="A2254" s="44"/>
      <c r="B2254" s="72"/>
      <c r="C2254" s="63"/>
      <c r="D2254" s="63"/>
      <c r="E2254" s="63"/>
      <c r="F2254" s="145"/>
      <c r="G2254" s="25"/>
      <c r="H2254" s="264"/>
    </row>
    <row r="2255" spans="1:8" s="26" customFormat="1" x14ac:dyDescent="0.2">
      <c r="A2255" s="42">
        <v>410000</v>
      </c>
      <c r="B2255" s="43" t="s">
        <v>42</v>
      </c>
      <c r="C2255" s="41">
        <f>C2256+C2261+C2273</f>
        <v>4776500</v>
      </c>
      <c r="D2255" s="41">
        <f>D2256+D2261+D2273</f>
        <v>4949000</v>
      </c>
      <c r="E2255" s="41">
        <f>E2256+E2261+E2273</f>
        <v>108500</v>
      </c>
      <c r="F2255" s="283">
        <f t="shared" ref="F2255:F2268" si="846">D2255/C2255*100</f>
        <v>103.61143096409504</v>
      </c>
      <c r="G2255" s="25"/>
      <c r="H2255" s="264"/>
    </row>
    <row r="2256" spans="1:8" s="26" customFormat="1" x14ac:dyDescent="0.2">
      <c r="A2256" s="42">
        <v>411000</v>
      </c>
      <c r="B2256" s="43" t="s">
        <v>43</v>
      </c>
      <c r="C2256" s="41">
        <f t="shared" ref="C2256" si="847">SUM(C2257:C2260)</f>
        <v>4390200</v>
      </c>
      <c r="D2256" s="41">
        <f t="shared" ref="D2256" si="848">SUM(D2257:D2260)</f>
        <v>4560000</v>
      </c>
      <c r="E2256" s="41">
        <f t="shared" ref="E2256" si="849">SUM(E2257:E2260)</f>
        <v>0</v>
      </c>
      <c r="F2256" s="283">
        <f t="shared" si="846"/>
        <v>103.86770534372009</v>
      </c>
      <c r="G2256" s="25"/>
      <c r="H2256" s="264"/>
    </row>
    <row r="2257" spans="1:8" s="26" customFormat="1" x14ac:dyDescent="0.2">
      <c r="A2257" s="52">
        <v>411100</v>
      </c>
      <c r="B2257" s="45" t="s">
        <v>44</v>
      </c>
      <c r="C2257" s="54">
        <v>4153000</v>
      </c>
      <c r="D2257" s="46">
        <v>4300000</v>
      </c>
      <c r="E2257" s="54">
        <v>0</v>
      </c>
      <c r="F2257" s="280">
        <f t="shared" si="846"/>
        <v>103.53960992053936</v>
      </c>
      <c r="G2257" s="25"/>
      <c r="H2257" s="264"/>
    </row>
    <row r="2258" spans="1:8" s="26" customFormat="1" ht="40.5" x14ac:dyDescent="0.2">
      <c r="A2258" s="52">
        <v>411200</v>
      </c>
      <c r="B2258" s="45" t="s">
        <v>45</v>
      </c>
      <c r="C2258" s="54">
        <v>155000</v>
      </c>
      <c r="D2258" s="46">
        <v>155000</v>
      </c>
      <c r="E2258" s="54">
        <v>0</v>
      </c>
      <c r="F2258" s="280">
        <f t="shared" si="846"/>
        <v>100</v>
      </c>
      <c r="G2258" s="25"/>
      <c r="H2258" s="264"/>
    </row>
    <row r="2259" spans="1:8" s="26" customFormat="1" ht="40.5" x14ac:dyDescent="0.2">
      <c r="A2259" s="52">
        <v>411300</v>
      </c>
      <c r="B2259" s="45" t="s">
        <v>46</v>
      </c>
      <c r="C2259" s="54">
        <v>57199.999999999978</v>
      </c>
      <c r="D2259" s="46">
        <v>80000</v>
      </c>
      <c r="E2259" s="54">
        <v>0</v>
      </c>
      <c r="F2259" s="280">
        <f t="shared" si="846"/>
        <v>139.86013986013992</v>
      </c>
      <c r="G2259" s="25"/>
      <c r="H2259" s="264"/>
    </row>
    <row r="2260" spans="1:8" s="26" customFormat="1" x14ac:dyDescent="0.2">
      <c r="A2260" s="52">
        <v>411400</v>
      </c>
      <c r="B2260" s="45" t="s">
        <v>47</v>
      </c>
      <c r="C2260" s="54">
        <v>25000</v>
      </c>
      <c r="D2260" s="46">
        <v>25000</v>
      </c>
      <c r="E2260" s="54">
        <v>0</v>
      </c>
      <c r="F2260" s="280">
        <f t="shared" si="846"/>
        <v>100</v>
      </c>
      <c r="G2260" s="25"/>
      <c r="H2260" s="264"/>
    </row>
    <row r="2261" spans="1:8" s="26" customFormat="1" x14ac:dyDescent="0.2">
      <c r="A2261" s="42">
        <v>412000</v>
      </c>
      <c r="B2261" s="47" t="s">
        <v>48</v>
      </c>
      <c r="C2261" s="41">
        <f>SUM(C2262:C2272)</f>
        <v>386300</v>
      </c>
      <c r="D2261" s="41">
        <f>SUM(D2262:D2272)</f>
        <v>389000</v>
      </c>
      <c r="E2261" s="41">
        <f>SUM(E2262:E2272)</f>
        <v>106500</v>
      </c>
      <c r="F2261" s="283">
        <f t="shared" si="846"/>
        <v>100.69893864871861</v>
      </c>
      <c r="G2261" s="25"/>
      <c r="H2261" s="264"/>
    </row>
    <row r="2262" spans="1:8" s="26" customFormat="1" ht="40.5" x14ac:dyDescent="0.2">
      <c r="A2262" s="52">
        <v>412200</v>
      </c>
      <c r="B2262" s="45" t="s">
        <v>50</v>
      </c>
      <c r="C2262" s="54">
        <v>208000</v>
      </c>
      <c r="D2262" s="46">
        <v>209000</v>
      </c>
      <c r="E2262" s="46">
        <v>1000</v>
      </c>
      <c r="F2262" s="280">
        <f t="shared" si="846"/>
        <v>100.48076923076923</v>
      </c>
      <c r="G2262" s="25"/>
      <c r="H2262" s="264"/>
    </row>
    <row r="2263" spans="1:8" s="26" customFormat="1" x14ac:dyDescent="0.2">
      <c r="A2263" s="52">
        <v>412300</v>
      </c>
      <c r="B2263" s="45" t="s">
        <v>51</v>
      </c>
      <c r="C2263" s="54">
        <v>20000</v>
      </c>
      <c r="D2263" s="46">
        <v>20000</v>
      </c>
      <c r="E2263" s="54">
        <v>0</v>
      </c>
      <c r="F2263" s="280">
        <f t="shared" si="846"/>
        <v>100</v>
      </c>
      <c r="G2263" s="25"/>
      <c r="H2263" s="264"/>
    </row>
    <row r="2264" spans="1:8" s="26" customFormat="1" x14ac:dyDescent="0.2">
      <c r="A2264" s="52">
        <v>412400</v>
      </c>
      <c r="B2264" s="45" t="s">
        <v>53</v>
      </c>
      <c r="C2264" s="54">
        <v>20000</v>
      </c>
      <c r="D2264" s="46">
        <v>20000</v>
      </c>
      <c r="E2264" s="46">
        <v>11500</v>
      </c>
      <c r="F2264" s="280">
        <f t="shared" si="846"/>
        <v>100</v>
      </c>
      <c r="G2264" s="25"/>
      <c r="H2264" s="264"/>
    </row>
    <row r="2265" spans="1:8" s="26" customFormat="1" x14ac:dyDescent="0.2">
      <c r="A2265" s="52">
        <v>412500</v>
      </c>
      <c r="B2265" s="45" t="s">
        <v>55</v>
      </c>
      <c r="C2265" s="54">
        <v>30000</v>
      </c>
      <c r="D2265" s="46">
        <v>30000</v>
      </c>
      <c r="E2265" s="46">
        <v>44000</v>
      </c>
      <c r="F2265" s="280">
        <f t="shared" si="846"/>
        <v>100</v>
      </c>
      <c r="G2265" s="25"/>
      <c r="H2265" s="264"/>
    </row>
    <row r="2266" spans="1:8" s="26" customFormat="1" x14ac:dyDescent="0.2">
      <c r="A2266" s="52">
        <v>412600</v>
      </c>
      <c r="B2266" s="45" t="s">
        <v>56</v>
      </c>
      <c r="C2266" s="54">
        <v>15000</v>
      </c>
      <c r="D2266" s="46">
        <v>15000</v>
      </c>
      <c r="E2266" s="54">
        <v>0</v>
      </c>
      <c r="F2266" s="280">
        <f t="shared" si="846"/>
        <v>100</v>
      </c>
      <c r="G2266" s="25"/>
      <c r="H2266" s="264"/>
    </row>
    <row r="2267" spans="1:8" s="26" customFormat="1" x14ac:dyDescent="0.2">
      <c r="A2267" s="52">
        <v>412700</v>
      </c>
      <c r="B2267" s="45" t="s">
        <v>58</v>
      </c>
      <c r="C2267" s="54">
        <v>13999.999999999996</v>
      </c>
      <c r="D2267" s="46">
        <v>13999.999999999996</v>
      </c>
      <c r="E2267" s="54">
        <v>0</v>
      </c>
      <c r="F2267" s="280">
        <f t="shared" si="846"/>
        <v>100</v>
      </c>
      <c r="G2267" s="25"/>
      <c r="H2267" s="264"/>
    </row>
    <row r="2268" spans="1:8" s="26" customFormat="1" x14ac:dyDescent="0.2">
      <c r="A2268" s="52">
        <v>412900</v>
      </c>
      <c r="B2268" s="49" t="s">
        <v>73</v>
      </c>
      <c r="C2268" s="54">
        <v>27900</v>
      </c>
      <c r="D2268" s="46">
        <v>28000</v>
      </c>
      <c r="E2268" s="54">
        <v>0</v>
      </c>
      <c r="F2268" s="280">
        <f t="shared" si="846"/>
        <v>100.35842293906809</v>
      </c>
      <c r="G2268" s="25"/>
      <c r="H2268" s="264"/>
    </row>
    <row r="2269" spans="1:8" s="26" customFormat="1" x14ac:dyDescent="0.2">
      <c r="A2269" s="52">
        <v>412900</v>
      </c>
      <c r="B2269" s="45" t="s">
        <v>74</v>
      </c>
      <c r="C2269" s="54">
        <v>0</v>
      </c>
      <c r="D2269" s="46">
        <v>1000</v>
      </c>
      <c r="E2269" s="54">
        <v>0</v>
      </c>
      <c r="F2269" s="280">
        <v>0</v>
      </c>
      <c r="G2269" s="25"/>
      <c r="H2269" s="264"/>
    </row>
    <row r="2270" spans="1:8" s="26" customFormat="1" x14ac:dyDescent="0.2">
      <c r="A2270" s="52">
        <v>412900</v>
      </c>
      <c r="B2270" s="49" t="s">
        <v>75</v>
      </c>
      <c r="C2270" s="54">
        <v>5000</v>
      </c>
      <c r="D2270" s="46">
        <v>5000</v>
      </c>
      <c r="E2270" s="54">
        <v>0</v>
      </c>
      <c r="F2270" s="280">
        <f>D2270/C2270*100</f>
        <v>100</v>
      </c>
      <c r="G2270" s="25"/>
      <c r="H2270" s="264"/>
    </row>
    <row r="2271" spans="1:8" s="26" customFormat="1" x14ac:dyDescent="0.2">
      <c r="A2271" s="52">
        <v>412900</v>
      </c>
      <c r="B2271" s="49" t="s">
        <v>76</v>
      </c>
      <c r="C2271" s="54">
        <v>6800</v>
      </c>
      <c r="D2271" s="46">
        <v>7000</v>
      </c>
      <c r="E2271" s="54">
        <v>0</v>
      </c>
      <c r="F2271" s="280">
        <f>D2271/C2271*100</f>
        <v>102.94117647058823</v>
      </c>
      <c r="G2271" s="25"/>
      <c r="H2271" s="264"/>
    </row>
    <row r="2272" spans="1:8" s="26" customFormat="1" x14ac:dyDescent="0.2">
      <c r="A2272" s="52">
        <v>412900</v>
      </c>
      <c r="B2272" s="45" t="s">
        <v>78</v>
      </c>
      <c r="C2272" s="54">
        <v>39600</v>
      </c>
      <c r="D2272" s="46">
        <v>40000</v>
      </c>
      <c r="E2272" s="46">
        <v>50000</v>
      </c>
      <c r="F2272" s="280">
        <f>D2272/C2272*100</f>
        <v>101.01010101010101</v>
      </c>
      <c r="G2272" s="25"/>
      <c r="H2272" s="264"/>
    </row>
    <row r="2273" spans="1:8" s="51" customFormat="1" x14ac:dyDescent="0.2">
      <c r="A2273" s="42">
        <v>413000</v>
      </c>
      <c r="B2273" s="47" t="s">
        <v>95</v>
      </c>
      <c r="C2273" s="41">
        <f>0+C2274</f>
        <v>0</v>
      </c>
      <c r="D2273" s="41">
        <f>0+D2274</f>
        <v>0</v>
      </c>
      <c r="E2273" s="41">
        <f>0+E2274</f>
        <v>2000</v>
      </c>
      <c r="F2273" s="283">
        <v>0</v>
      </c>
      <c r="G2273" s="266"/>
      <c r="H2273" s="264"/>
    </row>
    <row r="2274" spans="1:8" s="26" customFormat="1" x14ac:dyDescent="0.2">
      <c r="A2274" s="52">
        <v>413900</v>
      </c>
      <c r="B2274" s="45" t="s">
        <v>105</v>
      </c>
      <c r="C2274" s="54">
        <v>0</v>
      </c>
      <c r="D2274" s="46">
        <v>0</v>
      </c>
      <c r="E2274" s="46">
        <v>2000</v>
      </c>
      <c r="F2274" s="280">
        <v>0</v>
      </c>
      <c r="G2274" s="25"/>
      <c r="H2274" s="264"/>
    </row>
    <row r="2275" spans="1:8" s="26" customFormat="1" x14ac:dyDescent="0.2">
      <c r="A2275" s="42">
        <v>510000</v>
      </c>
      <c r="B2275" s="47" t="s">
        <v>245</v>
      </c>
      <c r="C2275" s="41">
        <f>C2276+C2278+0</f>
        <v>320000</v>
      </c>
      <c r="D2275" s="41">
        <f>D2276+D2278+0</f>
        <v>330000</v>
      </c>
      <c r="E2275" s="41">
        <f>E2276+E2278+0</f>
        <v>311000</v>
      </c>
      <c r="F2275" s="283">
        <f t="shared" ref="F2275:F2280" si="850">D2275/C2275*100</f>
        <v>103.125</v>
      </c>
      <c r="G2275" s="25"/>
      <c r="H2275" s="264"/>
    </row>
    <row r="2276" spans="1:8" s="26" customFormat="1" x14ac:dyDescent="0.2">
      <c r="A2276" s="42">
        <v>511000</v>
      </c>
      <c r="B2276" s="47" t="s">
        <v>246</v>
      </c>
      <c r="C2276" s="41">
        <f>SUM(C2277:C2277)</f>
        <v>30000</v>
      </c>
      <c r="D2276" s="41">
        <f>SUM(D2277:D2277)</f>
        <v>30000</v>
      </c>
      <c r="E2276" s="41">
        <f>SUM(E2277:E2277)</f>
        <v>32000</v>
      </c>
      <c r="F2276" s="283">
        <f t="shared" si="850"/>
        <v>100</v>
      </c>
      <c r="G2276" s="25"/>
      <c r="H2276" s="264"/>
    </row>
    <row r="2277" spans="1:8" s="26" customFormat="1" x14ac:dyDescent="0.2">
      <c r="A2277" s="52">
        <v>511300</v>
      </c>
      <c r="B2277" s="45" t="s">
        <v>249</v>
      </c>
      <c r="C2277" s="54">
        <v>30000</v>
      </c>
      <c r="D2277" s="46">
        <v>30000</v>
      </c>
      <c r="E2277" s="46">
        <v>32000</v>
      </c>
      <c r="F2277" s="280">
        <f t="shared" si="850"/>
        <v>100</v>
      </c>
      <c r="G2277" s="25"/>
      <c r="H2277" s="264"/>
    </row>
    <row r="2278" spans="1:8" s="51" customFormat="1" x14ac:dyDescent="0.2">
      <c r="A2278" s="42">
        <v>516000</v>
      </c>
      <c r="B2278" s="47" t="s">
        <v>257</v>
      </c>
      <c r="C2278" s="41">
        <f t="shared" ref="C2278" si="851">C2279</f>
        <v>290000</v>
      </c>
      <c r="D2278" s="41">
        <f t="shared" ref="D2278" si="852">D2279</f>
        <v>300000</v>
      </c>
      <c r="E2278" s="41">
        <f t="shared" ref="E2278" si="853">E2279</f>
        <v>279000</v>
      </c>
      <c r="F2278" s="283">
        <f t="shared" si="850"/>
        <v>103.44827586206897</v>
      </c>
      <c r="G2278" s="266"/>
      <c r="H2278" s="264"/>
    </row>
    <row r="2279" spans="1:8" s="26" customFormat="1" x14ac:dyDescent="0.2">
      <c r="A2279" s="52">
        <v>516100</v>
      </c>
      <c r="B2279" s="45" t="s">
        <v>257</v>
      </c>
      <c r="C2279" s="54">
        <v>290000</v>
      </c>
      <c r="D2279" s="46">
        <v>300000</v>
      </c>
      <c r="E2279" s="46">
        <v>279000</v>
      </c>
      <c r="F2279" s="280">
        <f t="shared" si="850"/>
        <v>103.44827586206897</v>
      </c>
      <c r="G2279" s="25"/>
      <c r="H2279" s="264"/>
    </row>
    <row r="2280" spans="1:8" s="51" customFormat="1" x14ac:dyDescent="0.2">
      <c r="A2280" s="42">
        <v>630000</v>
      </c>
      <c r="B2280" s="47" t="s">
        <v>277</v>
      </c>
      <c r="C2280" s="41">
        <f t="shared" ref="C2280" si="854">C2281+C2284</f>
        <v>70000</v>
      </c>
      <c r="D2280" s="41">
        <f t="shared" ref="D2280" si="855">D2281+D2284</f>
        <v>80000</v>
      </c>
      <c r="E2280" s="41">
        <f>E2281+E2284</f>
        <v>414700</v>
      </c>
      <c r="F2280" s="283">
        <f t="shared" si="850"/>
        <v>114.28571428571428</v>
      </c>
      <c r="G2280" s="266"/>
      <c r="H2280" s="264"/>
    </row>
    <row r="2281" spans="1:8" s="51" customFormat="1" x14ac:dyDescent="0.2">
      <c r="A2281" s="42">
        <v>631000</v>
      </c>
      <c r="B2281" s="47" t="s">
        <v>278</v>
      </c>
      <c r="C2281" s="41">
        <f t="shared" ref="C2281" si="856">C2283</f>
        <v>0</v>
      </c>
      <c r="D2281" s="41">
        <f t="shared" ref="D2281" si="857">D2283</f>
        <v>0</v>
      </c>
      <c r="E2281" s="41">
        <f>E2282+E2283</f>
        <v>414700</v>
      </c>
      <c r="F2281" s="283">
        <v>0</v>
      </c>
      <c r="G2281" s="266"/>
      <c r="H2281" s="264"/>
    </row>
    <row r="2282" spans="1:8" s="26" customFormat="1" x14ac:dyDescent="0.2">
      <c r="A2282" s="52">
        <v>631100</v>
      </c>
      <c r="B2282" s="45" t="s">
        <v>279</v>
      </c>
      <c r="C2282" s="54">
        <v>0</v>
      </c>
      <c r="D2282" s="46">
        <v>0</v>
      </c>
      <c r="E2282" s="46">
        <v>72000</v>
      </c>
      <c r="F2282" s="280">
        <v>0</v>
      </c>
      <c r="G2282" s="25"/>
      <c r="H2282" s="264"/>
    </row>
    <row r="2283" spans="1:8" s="26" customFormat="1" x14ac:dyDescent="0.2">
      <c r="A2283" s="52">
        <v>631900</v>
      </c>
      <c r="B2283" s="45" t="s">
        <v>281</v>
      </c>
      <c r="C2283" s="54">
        <v>0</v>
      </c>
      <c r="D2283" s="46">
        <v>0</v>
      </c>
      <c r="E2283" s="46">
        <v>342700</v>
      </c>
      <c r="F2283" s="280">
        <v>0</v>
      </c>
      <c r="G2283" s="25"/>
      <c r="H2283" s="264"/>
    </row>
    <row r="2284" spans="1:8" s="51" customFormat="1" x14ac:dyDescent="0.2">
      <c r="A2284" s="42">
        <v>638000</v>
      </c>
      <c r="B2284" s="47" t="s">
        <v>284</v>
      </c>
      <c r="C2284" s="41">
        <f t="shared" ref="C2284" si="858">C2285</f>
        <v>70000</v>
      </c>
      <c r="D2284" s="41">
        <f t="shared" ref="D2284" si="859">D2285</f>
        <v>80000</v>
      </c>
      <c r="E2284" s="41">
        <f t="shared" ref="E2284" si="860">E2285</f>
        <v>0</v>
      </c>
      <c r="F2284" s="283">
        <f>D2284/C2284*100</f>
        <v>114.28571428571428</v>
      </c>
      <c r="G2284" s="266"/>
      <c r="H2284" s="264"/>
    </row>
    <row r="2285" spans="1:8" s="26" customFormat="1" x14ac:dyDescent="0.2">
      <c r="A2285" s="52">
        <v>638100</v>
      </c>
      <c r="B2285" s="45" t="s">
        <v>285</v>
      </c>
      <c r="C2285" s="54">
        <v>70000</v>
      </c>
      <c r="D2285" s="46">
        <v>80000</v>
      </c>
      <c r="E2285" s="54">
        <v>0</v>
      </c>
      <c r="F2285" s="280">
        <f>D2285/C2285*100</f>
        <v>114.28571428571428</v>
      </c>
      <c r="G2285" s="25"/>
      <c r="H2285" s="264"/>
    </row>
    <row r="2286" spans="1:8" s="26" customFormat="1" x14ac:dyDescent="0.2">
      <c r="A2286" s="82"/>
      <c r="B2286" s="76" t="s">
        <v>294</v>
      </c>
      <c r="C2286" s="80">
        <f>C2255+C2275+C2280+0</f>
        <v>5166500</v>
      </c>
      <c r="D2286" s="80">
        <f>D2255+D2275+D2280+0</f>
        <v>5359000</v>
      </c>
      <c r="E2286" s="80">
        <f>E2255+E2275+E2280</f>
        <v>834200</v>
      </c>
      <c r="F2286" s="30">
        <f>D2286/C2286*100</f>
        <v>103.72592664279492</v>
      </c>
      <c r="G2286" s="25"/>
      <c r="H2286" s="264"/>
    </row>
    <row r="2287" spans="1:8" s="26" customFormat="1" x14ac:dyDescent="0.2">
      <c r="A2287" s="62"/>
      <c r="B2287" s="40"/>
      <c r="C2287" s="46"/>
      <c r="D2287" s="46"/>
      <c r="E2287" s="46"/>
      <c r="F2287" s="282"/>
      <c r="G2287" s="25"/>
      <c r="H2287" s="264"/>
    </row>
    <row r="2288" spans="1:8" s="26" customFormat="1" x14ac:dyDescent="0.2">
      <c r="A2288" s="39"/>
      <c r="B2288" s="40"/>
      <c r="C2288" s="46"/>
      <c r="D2288" s="46"/>
      <c r="E2288" s="46"/>
      <c r="F2288" s="282"/>
      <c r="G2288" s="25"/>
      <c r="H2288" s="264"/>
    </row>
    <row r="2289" spans="1:8" s="26" customFormat="1" x14ac:dyDescent="0.2">
      <c r="A2289" s="44" t="s">
        <v>420</v>
      </c>
      <c r="B2289" s="47"/>
      <c r="C2289" s="46"/>
      <c r="D2289" s="46"/>
      <c r="E2289" s="46"/>
      <c r="F2289" s="282"/>
      <c r="G2289" s="25"/>
      <c r="H2289" s="264"/>
    </row>
    <row r="2290" spans="1:8" s="26" customFormat="1" x14ac:dyDescent="0.2">
      <c r="A2290" s="44" t="s">
        <v>377</v>
      </c>
      <c r="B2290" s="47"/>
      <c r="C2290" s="46"/>
      <c r="D2290" s="46"/>
      <c r="E2290" s="46"/>
      <c r="F2290" s="282"/>
      <c r="G2290" s="25"/>
      <c r="H2290" s="264"/>
    </row>
    <row r="2291" spans="1:8" s="26" customFormat="1" x14ac:dyDescent="0.2">
      <c r="A2291" s="44" t="s">
        <v>421</v>
      </c>
      <c r="B2291" s="47"/>
      <c r="C2291" s="46"/>
      <c r="D2291" s="46"/>
      <c r="E2291" s="46"/>
      <c r="F2291" s="282"/>
      <c r="G2291" s="25"/>
      <c r="H2291" s="264"/>
    </row>
    <row r="2292" spans="1:8" s="26" customFormat="1" x14ac:dyDescent="0.2">
      <c r="A2292" s="44" t="s">
        <v>293</v>
      </c>
      <c r="B2292" s="47"/>
      <c r="C2292" s="46"/>
      <c r="D2292" s="46"/>
      <c r="E2292" s="46"/>
      <c r="F2292" s="282"/>
      <c r="G2292" s="25"/>
      <c r="H2292" s="264"/>
    </row>
    <row r="2293" spans="1:8" s="26" customFormat="1" x14ac:dyDescent="0.2">
      <c r="A2293" s="44"/>
      <c r="B2293" s="72"/>
      <c r="C2293" s="63"/>
      <c r="D2293" s="63"/>
      <c r="E2293" s="63"/>
      <c r="F2293" s="145"/>
      <c r="G2293" s="25"/>
      <c r="H2293" s="264"/>
    </row>
    <row r="2294" spans="1:8" s="26" customFormat="1" x14ac:dyDescent="0.2">
      <c r="A2294" s="42">
        <v>410000</v>
      </c>
      <c r="B2294" s="43" t="s">
        <v>42</v>
      </c>
      <c r="C2294" s="41">
        <f>C2295+C2300+0+C2312</f>
        <v>5087700</v>
      </c>
      <c r="D2294" s="41">
        <f>D2295+D2300+0+D2312</f>
        <v>5276500</v>
      </c>
      <c r="E2294" s="41">
        <f>E2295+E2300+0+E2312</f>
        <v>643000</v>
      </c>
      <c r="F2294" s="283">
        <f t="shared" ref="F2294:F2306" si="861">D2294/C2294*100</f>
        <v>103.71091062759203</v>
      </c>
      <c r="G2294" s="25"/>
      <c r="H2294" s="264"/>
    </row>
    <row r="2295" spans="1:8" s="26" customFormat="1" x14ac:dyDescent="0.2">
      <c r="A2295" s="42">
        <v>411000</v>
      </c>
      <c r="B2295" s="43" t="s">
        <v>43</v>
      </c>
      <c r="C2295" s="41">
        <f t="shared" ref="C2295" si="862">SUM(C2296:C2299)</f>
        <v>4759700</v>
      </c>
      <c r="D2295" s="41">
        <f t="shared" ref="D2295" si="863">SUM(D2296:D2299)</f>
        <v>4940000</v>
      </c>
      <c r="E2295" s="41">
        <f>SUM(E2296:E2299)</f>
        <v>0</v>
      </c>
      <c r="F2295" s="283">
        <f t="shared" si="861"/>
        <v>103.78805386894132</v>
      </c>
      <c r="G2295" s="25"/>
      <c r="H2295" s="264"/>
    </row>
    <row r="2296" spans="1:8" s="26" customFormat="1" x14ac:dyDescent="0.2">
      <c r="A2296" s="52">
        <v>411100</v>
      </c>
      <c r="B2296" s="45" t="s">
        <v>44</v>
      </c>
      <c r="C2296" s="54">
        <v>4515000</v>
      </c>
      <c r="D2296" s="46">
        <v>4700000</v>
      </c>
      <c r="E2296" s="54">
        <v>0</v>
      </c>
      <c r="F2296" s="280">
        <f t="shared" si="861"/>
        <v>104.09745293466224</v>
      </c>
      <c r="G2296" s="25"/>
      <c r="H2296" s="264"/>
    </row>
    <row r="2297" spans="1:8" s="26" customFormat="1" ht="40.5" x14ac:dyDescent="0.2">
      <c r="A2297" s="52">
        <v>411200</v>
      </c>
      <c r="B2297" s="45" t="s">
        <v>45</v>
      </c>
      <c r="C2297" s="54">
        <v>102200</v>
      </c>
      <c r="D2297" s="46">
        <v>104000</v>
      </c>
      <c r="E2297" s="54">
        <v>0</v>
      </c>
      <c r="F2297" s="280">
        <f t="shared" si="861"/>
        <v>101.76125244618395</v>
      </c>
      <c r="G2297" s="25"/>
      <c r="H2297" s="264"/>
    </row>
    <row r="2298" spans="1:8" s="26" customFormat="1" ht="40.5" x14ac:dyDescent="0.2">
      <c r="A2298" s="52">
        <v>411300</v>
      </c>
      <c r="B2298" s="45" t="s">
        <v>46</v>
      </c>
      <c r="C2298" s="54">
        <v>89800.000000000015</v>
      </c>
      <c r="D2298" s="46">
        <v>83000</v>
      </c>
      <c r="E2298" s="54">
        <v>0</v>
      </c>
      <c r="F2298" s="280">
        <f t="shared" si="861"/>
        <v>92.427616926503333</v>
      </c>
      <c r="G2298" s="25"/>
      <c r="H2298" s="264"/>
    </row>
    <row r="2299" spans="1:8" s="26" customFormat="1" x14ac:dyDescent="0.2">
      <c r="A2299" s="52">
        <v>411400</v>
      </c>
      <c r="B2299" s="45" t="s">
        <v>47</v>
      </c>
      <c r="C2299" s="54">
        <v>52700</v>
      </c>
      <c r="D2299" s="46">
        <v>53000</v>
      </c>
      <c r="E2299" s="54">
        <v>0</v>
      </c>
      <c r="F2299" s="280">
        <f t="shared" si="861"/>
        <v>100.56925996204933</v>
      </c>
      <c r="G2299" s="25"/>
      <c r="H2299" s="264"/>
    </row>
    <row r="2300" spans="1:8" s="26" customFormat="1" x14ac:dyDescent="0.2">
      <c r="A2300" s="42">
        <v>412000</v>
      </c>
      <c r="B2300" s="47" t="s">
        <v>48</v>
      </c>
      <c r="C2300" s="41">
        <f>SUM(C2301:C2311)</f>
        <v>328000</v>
      </c>
      <c r="D2300" s="41">
        <f>SUM(D2301:D2311)</f>
        <v>326500</v>
      </c>
      <c r="E2300" s="41">
        <f>SUM(E2301:E2311)</f>
        <v>643000</v>
      </c>
      <c r="F2300" s="283">
        <f t="shared" si="861"/>
        <v>99.542682926829272</v>
      </c>
      <c r="G2300" s="25"/>
      <c r="H2300" s="264"/>
    </row>
    <row r="2301" spans="1:8" s="26" customFormat="1" ht="40.5" x14ac:dyDescent="0.2">
      <c r="A2301" s="52">
        <v>412200</v>
      </c>
      <c r="B2301" s="45" t="s">
        <v>50</v>
      </c>
      <c r="C2301" s="54">
        <v>213000</v>
      </c>
      <c r="D2301" s="46">
        <v>214000</v>
      </c>
      <c r="E2301" s="46">
        <v>195000</v>
      </c>
      <c r="F2301" s="280">
        <f t="shared" si="861"/>
        <v>100.46948356807512</v>
      </c>
      <c r="G2301" s="25"/>
      <c r="H2301" s="264"/>
    </row>
    <row r="2302" spans="1:8" s="26" customFormat="1" x14ac:dyDescent="0.2">
      <c r="A2302" s="52">
        <v>412300</v>
      </c>
      <c r="B2302" s="45" t="s">
        <v>51</v>
      </c>
      <c r="C2302" s="54">
        <v>22000</v>
      </c>
      <c r="D2302" s="46">
        <v>22000</v>
      </c>
      <c r="E2302" s="46">
        <v>69500</v>
      </c>
      <c r="F2302" s="280">
        <f t="shared" si="861"/>
        <v>100</v>
      </c>
      <c r="G2302" s="25"/>
      <c r="H2302" s="264"/>
    </row>
    <row r="2303" spans="1:8" s="26" customFormat="1" x14ac:dyDescent="0.2">
      <c r="A2303" s="52">
        <v>412400</v>
      </c>
      <c r="B2303" s="45" t="s">
        <v>53</v>
      </c>
      <c r="C2303" s="54">
        <v>20000</v>
      </c>
      <c r="D2303" s="46">
        <v>20000</v>
      </c>
      <c r="E2303" s="46">
        <v>1600</v>
      </c>
      <c r="F2303" s="280">
        <f t="shared" si="861"/>
        <v>100</v>
      </c>
      <c r="G2303" s="25"/>
      <c r="H2303" s="264"/>
    </row>
    <row r="2304" spans="1:8" s="26" customFormat="1" x14ac:dyDescent="0.2">
      <c r="A2304" s="52">
        <v>412500</v>
      </c>
      <c r="B2304" s="45" t="s">
        <v>55</v>
      </c>
      <c r="C2304" s="54">
        <v>4000</v>
      </c>
      <c r="D2304" s="46">
        <v>4000</v>
      </c>
      <c r="E2304" s="46">
        <v>92500</v>
      </c>
      <c r="F2304" s="280">
        <f t="shared" si="861"/>
        <v>100</v>
      </c>
      <c r="G2304" s="25"/>
      <c r="H2304" s="264"/>
    </row>
    <row r="2305" spans="1:8" s="26" customFormat="1" x14ac:dyDescent="0.2">
      <c r="A2305" s="52">
        <v>412600</v>
      </c>
      <c r="B2305" s="45" t="s">
        <v>56</v>
      </c>
      <c r="C2305" s="54">
        <v>999.99999999999989</v>
      </c>
      <c r="D2305" s="46">
        <v>999.99999999999989</v>
      </c>
      <c r="E2305" s="54">
        <v>0</v>
      </c>
      <c r="F2305" s="280">
        <f t="shared" si="861"/>
        <v>100</v>
      </c>
      <c r="G2305" s="25"/>
      <c r="H2305" s="264"/>
    </row>
    <row r="2306" spans="1:8" s="26" customFormat="1" x14ac:dyDescent="0.2">
      <c r="A2306" s="52">
        <v>412700</v>
      </c>
      <c r="B2306" s="45" t="s">
        <v>58</v>
      </c>
      <c r="C2306" s="54">
        <v>26000</v>
      </c>
      <c r="D2306" s="46">
        <v>26000</v>
      </c>
      <c r="E2306" s="46">
        <v>32100</v>
      </c>
      <c r="F2306" s="280">
        <f t="shared" si="861"/>
        <v>100</v>
      </c>
      <c r="G2306" s="25"/>
      <c r="H2306" s="264"/>
    </row>
    <row r="2307" spans="1:8" s="26" customFormat="1" x14ac:dyDescent="0.2">
      <c r="A2307" s="52">
        <v>412800</v>
      </c>
      <c r="B2307" s="45" t="s">
        <v>71</v>
      </c>
      <c r="C2307" s="54">
        <v>0</v>
      </c>
      <c r="D2307" s="46">
        <v>0</v>
      </c>
      <c r="E2307" s="46">
        <v>2400</v>
      </c>
      <c r="F2307" s="280">
        <v>0</v>
      </c>
      <c r="G2307" s="25"/>
      <c r="H2307" s="264"/>
    </row>
    <row r="2308" spans="1:8" s="26" customFormat="1" x14ac:dyDescent="0.2">
      <c r="A2308" s="52">
        <v>412900</v>
      </c>
      <c r="B2308" s="49" t="s">
        <v>73</v>
      </c>
      <c r="C2308" s="54">
        <v>31000</v>
      </c>
      <c r="D2308" s="46">
        <v>29500</v>
      </c>
      <c r="E2308" s="54">
        <v>0</v>
      </c>
      <c r="F2308" s="280">
        <f>D2308/C2308*100</f>
        <v>95.161290322580655</v>
      </c>
      <c r="G2308" s="25"/>
      <c r="H2308" s="264"/>
    </row>
    <row r="2309" spans="1:8" s="26" customFormat="1" x14ac:dyDescent="0.2">
      <c r="A2309" s="52">
        <v>412900</v>
      </c>
      <c r="B2309" s="49" t="s">
        <v>75</v>
      </c>
      <c r="C2309" s="54">
        <v>2000</v>
      </c>
      <c r="D2309" s="46">
        <v>1000</v>
      </c>
      <c r="E2309" s="54">
        <v>0</v>
      </c>
      <c r="F2309" s="280">
        <f>D2309/C2309*100</f>
        <v>50</v>
      </c>
      <c r="G2309" s="25"/>
      <c r="H2309" s="264"/>
    </row>
    <row r="2310" spans="1:8" s="26" customFormat="1" x14ac:dyDescent="0.2">
      <c r="A2310" s="52">
        <v>412900</v>
      </c>
      <c r="B2310" s="49" t="s">
        <v>76</v>
      </c>
      <c r="C2310" s="54">
        <v>9000</v>
      </c>
      <c r="D2310" s="46">
        <v>9000</v>
      </c>
      <c r="E2310" s="54">
        <v>0</v>
      </c>
      <c r="F2310" s="280">
        <f>D2310/C2310*100</f>
        <v>100</v>
      </c>
      <c r="G2310" s="25"/>
      <c r="H2310" s="264"/>
    </row>
    <row r="2311" spans="1:8" s="26" customFormat="1" x14ac:dyDescent="0.2">
      <c r="A2311" s="52">
        <v>412900</v>
      </c>
      <c r="B2311" s="45" t="s">
        <v>78</v>
      </c>
      <c r="C2311" s="54">
        <v>0</v>
      </c>
      <c r="D2311" s="46">
        <v>0</v>
      </c>
      <c r="E2311" s="46">
        <v>249900</v>
      </c>
      <c r="F2311" s="280">
        <v>0</v>
      </c>
      <c r="G2311" s="25"/>
      <c r="H2311" s="264"/>
    </row>
    <row r="2312" spans="1:8" s="51" customFormat="1" ht="40.5" x14ac:dyDescent="0.2">
      <c r="A2312" s="42">
        <v>418000</v>
      </c>
      <c r="B2312" s="47" t="s">
        <v>198</v>
      </c>
      <c r="C2312" s="41">
        <f t="shared" ref="C2312" si="864">C2313</f>
        <v>0</v>
      </c>
      <c r="D2312" s="41">
        <f t="shared" ref="D2312" si="865">D2313</f>
        <v>10000</v>
      </c>
      <c r="E2312" s="41">
        <f t="shared" ref="E2312" si="866">E2313</f>
        <v>0</v>
      </c>
      <c r="F2312" s="283">
        <v>0</v>
      </c>
      <c r="G2312" s="266"/>
      <c r="H2312" s="264"/>
    </row>
    <row r="2313" spans="1:8" s="26" customFormat="1" x14ac:dyDescent="0.2">
      <c r="A2313" s="52">
        <v>418400</v>
      </c>
      <c r="B2313" s="45" t="s">
        <v>200</v>
      </c>
      <c r="C2313" s="54">
        <v>0</v>
      </c>
      <c r="D2313" s="46">
        <v>10000</v>
      </c>
      <c r="E2313" s="54">
        <v>0</v>
      </c>
      <c r="F2313" s="280">
        <v>0</v>
      </c>
      <c r="G2313" s="25"/>
      <c r="H2313" s="264"/>
    </row>
    <row r="2314" spans="1:8" s="26" customFormat="1" x14ac:dyDescent="0.2">
      <c r="A2314" s="42">
        <v>510000</v>
      </c>
      <c r="B2314" s="47" t="s">
        <v>245</v>
      </c>
      <c r="C2314" s="41">
        <f>C2315+C2318</f>
        <v>200000</v>
      </c>
      <c r="D2314" s="41">
        <f>D2315+D2318</f>
        <v>210000</v>
      </c>
      <c r="E2314" s="41">
        <f>E2315+E2318</f>
        <v>1092000</v>
      </c>
      <c r="F2314" s="283">
        <f>D2314/C2314*100</f>
        <v>105</v>
      </c>
      <c r="G2314" s="25"/>
      <c r="H2314" s="264"/>
    </row>
    <row r="2315" spans="1:8" s="26" customFormat="1" x14ac:dyDescent="0.2">
      <c r="A2315" s="42">
        <v>511000</v>
      </c>
      <c r="B2315" s="47" t="s">
        <v>246</v>
      </c>
      <c r="C2315" s="41">
        <f>SUM(C2316:C2317)</f>
        <v>10000</v>
      </c>
      <c r="D2315" s="41">
        <f>SUM(D2316:D2317)</f>
        <v>10000</v>
      </c>
      <c r="E2315" s="41">
        <f>SUM(E2316:E2317)</f>
        <v>270000</v>
      </c>
      <c r="F2315" s="283">
        <f>D2315/C2315*100</f>
        <v>100</v>
      </c>
      <c r="G2315" s="25"/>
      <c r="H2315" s="264"/>
    </row>
    <row r="2316" spans="1:8" s="26" customFormat="1" ht="40.5" x14ac:dyDescent="0.2">
      <c r="A2316" s="52">
        <v>511200</v>
      </c>
      <c r="B2316" s="45" t="s">
        <v>248</v>
      </c>
      <c r="C2316" s="54">
        <v>0</v>
      </c>
      <c r="D2316" s="46">
        <v>0</v>
      </c>
      <c r="E2316" s="46">
        <v>250000</v>
      </c>
      <c r="F2316" s="280">
        <v>0</v>
      </c>
      <c r="G2316" s="25"/>
      <c r="H2316" s="264"/>
    </row>
    <row r="2317" spans="1:8" s="26" customFormat="1" x14ac:dyDescent="0.2">
      <c r="A2317" s="52">
        <v>511300</v>
      </c>
      <c r="B2317" s="45" t="s">
        <v>249</v>
      </c>
      <c r="C2317" s="54">
        <v>10000</v>
      </c>
      <c r="D2317" s="46">
        <v>10000</v>
      </c>
      <c r="E2317" s="46">
        <v>20000</v>
      </c>
      <c r="F2317" s="280">
        <f t="shared" ref="F2317:F2323" si="867">D2317/C2317*100</f>
        <v>100</v>
      </c>
      <c r="G2317" s="25"/>
      <c r="H2317" s="264"/>
    </row>
    <row r="2318" spans="1:8" s="51" customFormat="1" x14ac:dyDescent="0.2">
      <c r="A2318" s="42">
        <v>516000</v>
      </c>
      <c r="B2318" s="47" t="s">
        <v>257</v>
      </c>
      <c r="C2318" s="41">
        <f t="shared" ref="C2318" si="868">C2319</f>
        <v>190000</v>
      </c>
      <c r="D2318" s="41">
        <f t="shared" ref="D2318" si="869">D2319</f>
        <v>200000</v>
      </c>
      <c r="E2318" s="41">
        <f t="shared" ref="E2318" si="870">E2319</f>
        <v>822000</v>
      </c>
      <c r="F2318" s="283">
        <f t="shared" si="867"/>
        <v>105.26315789473684</v>
      </c>
      <c r="G2318" s="266"/>
      <c r="H2318" s="264"/>
    </row>
    <row r="2319" spans="1:8" s="26" customFormat="1" x14ac:dyDescent="0.2">
      <c r="A2319" s="52">
        <v>516100</v>
      </c>
      <c r="B2319" s="45" t="s">
        <v>257</v>
      </c>
      <c r="C2319" s="54">
        <v>190000</v>
      </c>
      <c r="D2319" s="46">
        <v>200000</v>
      </c>
      <c r="E2319" s="46">
        <v>822000</v>
      </c>
      <c r="F2319" s="280">
        <f t="shared" si="867"/>
        <v>105.26315789473684</v>
      </c>
      <c r="G2319" s="25"/>
      <c r="H2319" s="264"/>
    </row>
    <row r="2320" spans="1:8" s="51" customFormat="1" ht="40.5" x14ac:dyDescent="0.2">
      <c r="A2320" s="42">
        <v>580000</v>
      </c>
      <c r="B2320" s="47" t="s">
        <v>259</v>
      </c>
      <c r="C2320" s="41">
        <f t="shared" ref="C2320:C2321" si="871">C2321</f>
        <v>55000</v>
      </c>
      <c r="D2320" s="41">
        <f t="shared" ref="D2320:D2321" si="872">D2321</f>
        <v>55000</v>
      </c>
      <c r="E2320" s="41">
        <f t="shared" ref="E2320:E2321" si="873">E2321</f>
        <v>0</v>
      </c>
      <c r="F2320" s="283">
        <f t="shared" si="867"/>
        <v>100</v>
      </c>
      <c r="G2320" s="266"/>
      <c r="H2320" s="264"/>
    </row>
    <row r="2321" spans="1:8" s="51" customFormat="1" ht="40.5" x14ac:dyDescent="0.2">
      <c r="A2321" s="42">
        <v>581000</v>
      </c>
      <c r="B2321" s="47" t="s">
        <v>260</v>
      </c>
      <c r="C2321" s="41">
        <f t="shared" si="871"/>
        <v>55000</v>
      </c>
      <c r="D2321" s="41">
        <f t="shared" si="872"/>
        <v>55000</v>
      </c>
      <c r="E2321" s="41">
        <f t="shared" si="873"/>
        <v>0</v>
      </c>
      <c r="F2321" s="283">
        <f t="shared" si="867"/>
        <v>100</v>
      </c>
      <c r="G2321" s="266"/>
      <c r="H2321" s="264"/>
    </row>
    <row r="2322" spans="1:8" s="26" customFormat="1" ht="40.5" x14ac:dyDescent="0.2">
      <c r="A2322" s="52">
        <v>581200</v>
      </c>
      <c r="B2322" s="45" t="s">
        <v>261</v>
      </c>
      <c r="C2322" s="54">
        <v>55000</v>
      </c>
      <c r="D2322" s="46">
        <v>55000</v>
      </c>
      <c r="E2322" s="54">
        <v>0</v>
      </c>
      <c r="F2322" s="280">
        <f t="shared" si="867"/>
        <v>100</v>
      </c>
      <c r="G2322" s="25"/>
      <c r="H2322" s="264"/>
    </row>
    <row r="2323" spans="1:8" s="51" customFormat="1" x14ac:dyDescent="0.2">
      <c r="A2323" s="42">
        <v>630000</v>
      </c>
      <c r="B2323" s="47" t="s">
        <v>277</v>
      </c>
      <c r="C2323" s="41">
        <f>C2326+C2324</f>
        <v>50000</v>
      </c>
      <c r="D2323" s="41">
        <f>D2326+D2324</f>
        <v>40000</v>
      </c>
      <c r="E2323" s="41">
        <f>E2326+E2324</f>
        <v>397000</v>
      </c>
      <c r="F2323" s="283">
        <f t="shared" si="867"/>
        <v>80</v>
      </c>
      <c r="G2323" s="266"/>
      <c r="H2323" s="264"/>
    </row>
    <row r="2324" spans="1:8" s="51" customFormat="1" x14ac:dyDescent="0.2">
      <c r="A2324" s="42">
        <v>631000</v>
      </c>
      <c r="B2324" s="47" t="s">
        <v>278</v>
      </c>
      <c r="C2324" s="41">
        <f>0+C2325</f>
        <v>0</v>
      </c>
      <c r="D2324" s="41">
        <f>0+D2325</f>
        <v>0</v>
      </c>
      <c r="E2324" s="41">
        <f>0+E2325</f>
        <v>397000</v>
      </c>
      <c r="F2324" s="283">
        <v>0</v>
      </c>
      <c r="G2324" s="266"/>
      <c r="H2324" s="264"/>
    </row>
    <row r="2325" spans="1:8" s="26" customFormat="1" x14ac:dyDescent="0.2">
      <c r="A2325" s="52">
        <v>631100</v>
      </c>
      <c r="B2325" s="45" t="s">
        <v>279</v>
      </c>
      <c r="C2325" s="54">
        <v>0</v>
      </c>
      <c r="D2325" s="46">
        <v>0</v>
      </c>
      <c r="E2325" s="46">
        <v>397000</v>
      </c>
      <c r="F2325" s="280">
        <v>0</v>
      </c>
      <c r="G2325" s="25"/>
      <c r="H2325" s="264"/>
    </row>
    <row r="2326" spans="1:8" s="51" customFormat="1" x14ac:dyDescent="0.2">
      <c r="A2326" s="42">
        <v>638000</v>
      </c>
      <c r="B2326" s="47" t="s">
        <v>284</v>
      </c>
      <c r="C2326" s="41">
        <f t="shared" ref="C2326" si="874">C2327</f>
        <v>50000</v>
      </c>
      <c r="D2326" s="41">
        <f t="shared" ref="D2326" si="875">D2327</f>
        <v>40000</v>
      </c>
      <c r="E2326" s="41">
        <f t="shared" ref="E2326" si="876">E2327</f>
        <v>0</v>
      </c>
      <c r="F2326" s="283">
        <f>D2326/C2326*100</f>
        <v>80</v>
      </c>
      <c r="G2326" s="266"/>
      <c r="H2326" s="264"/>
    </row>
    <row r="2327" spans="1:8" s="26" customFormat="1" x14ac:dyDescent="0.2">
      <c r="A2327" s="52">
        <v>638100</v>
      </c>
      <c r="B2327" s="45" t="s">
        <v>285</v>
      </c>
      <c r="C2327" s="54">
        <v>50000</v>
      </c>
      <c r="D2327" s="46">
        <v>40000</v>
      </c>
      <c r="E2327" s="54">
        <v>0</v>
      </c>
      <c r="F2327" s="280">
        <f>D2327/C2327*100</f>
        <v>80</v>
      </c>
      <c r="G2327" s="25"/>
      <c r="H2327" s="264"/>
    </row>
    <row r="2328" spans="1:8" s="26" customFormat="1" x14ac:dyDescent="0.2">
      <c r="A2328" s="82"/>
      <c r="B2328" s="76" t="s">
        <v>294</v>
      </c>
      <c r="C2328" s="80">
        <f>C2294+C2314+C2323+C2320</f>
        <v>5392700</v>
      </c>
      <c r="D2328" s="80">
        <f>D2294+D2314+D2323+D2320</f>
        <v>5581500</v>
      </c>
      <c r="E2328" s="80">
        <f>E2294+E2314+E2323+E2320</f>
        <v>2132000</v>
      </c>
      <c r="F2328" s="30">
        <f>D2328/C2328*100</f>
        <v>103.50102916906188</v>
      </c>
      <c r="G2328" s="25"/>
      <c r="H2328" s="264"/>
    </row>
    <row r="2329" spans="1:8" s="26" customFormat="1" x14ac:dyDescent="0.2">
      <c r="A2329" s="62"/>
      <c r="B2329" s="40"/>
      <c r="C2329" s="63"/>
      <c r="D2329" s="63"/>
      <c r="E2329" s="63"/>
      <c r="F2329" s="145"/>
      <c r="G2329" s="25"/>
      <c r="H2329" s="264"/>
    </row>
    <row r="2330" spans="1:8" s="26" customFormat="1" x14ac:dyDescent="0.2">
      <c r="A2330" s="39"/>
      <c r="B2330" s="40"/>
      <c r="C2330" s="46"/>
      <c r="D2330" s="46"/>
      <c r="E2330" s="46"/>
      <c r="F2330" s="282"/>
      <c r="G2330" s="25"/>
      <c r="H2330" s="264"/>
    </row>
    <row r="2331" spans="1:8" s="26" customFormat="1" x14ac:dyDescent="0.2">
      <c r="A2331" s="44" t="s">
        <v>422</v>
      </c>
      <c r="B2331" s="47"/>
      <c r="C2331" s="46"/>
      <c r="D2331" s="46"/>
      <c r="E2331" s="46"/>
      <c r="F2331" s="282"/>
      <c r="G2331" s="25"/>
      <c r="H2331" s="264"/>
    </row>
    <row r="2332" spans="1:8" s="26" customFormat="1" x14ac:dyDescent="0.2">
      <c r="A2332" s="44" t="s">
        <v>377</v>
      </c>
      <c r="B2332" s="47"/>
      <c r="C2332" s="46"/>
      <c r="D2332" s="46"/>
      <c r="E2332" s="46"/>
      <c r="F2332" s="282"/>
      <c r="G2332" s="25"/>
      <c r="H2332" s="264"/>
    </row>
    <row r="2333" spans="1:8" s="26" customFormat="1" x14ac:dyDescent="0.2">
      <c r="A2333" s="44" t="s">
        <v>423</v>
      </c>
      <c r="B2333" s="47"/>
      <c r="C2333" s="46"/>
      <c r="D2333" s="46"/>
      <c r="E2333" s="46"/>
      <c r="F2333" s="282"/>
      <c r="G2333" s="25"/>
      <c r="H2333" s="264"/>
    </row>
    <row r="2334" spans="1:8" s="26" customFormat="1" x14ac:dyDescent="0.2">
      <c r="A2334" s="44" t="s">
        <v>293</v>
      </c>
      <c r="B2334" s="47"/>
      <c r="C2334" s="46"/>
      <c r="D2334" s="46"/>
      <c r="E2334" s="46"/>
      <c r="F2334" s="282"/>
      <c r="G2334" s="25"/>
      <c r="H2334" s="264"/>
    </row>
    <row r="2335" spans="1:8" s="26" customFormat="1" x14ac:dyDescent="0.2">
      <c r="A2335" s="44"/>
      <c r="B2335" s="72"/>
      <c r="C2335" s="63"/>
      <c r="D2335" s="63"/>
      <c r="E2335" s="63"/>
      <c r="F2335" s="145"/>
      <c r="G2335" s="25"/>
      <c r="H2335" s="264"/>
    </row>
    <row r="2336" spans="1:8" s="26" customFormat="1" x14ac:dyDescent="0.2">
      <c r="A2336" s="42">
        <v>410000</v>
      </c>
      <c r="B2336" s="43" t="s">
        <v>42</v>
      </c>
      <c r="C2336" s="41">
        <f>C2337+C2342+0+0+C2353</f>
        <v>2473700</v>
      </c>
      <c r="D2336" s="41">
        <f>D2337+D2342+0+0+D2353</f>
        <v>2612500</v>
      </c>
      <c r="E2336" s="41">
        <f>E2337+E2342+0+0+E2353</f>
        <v>100000</v>
      </c>
      <c r="F2336" s="283">
        <f t="shared" ref="F2336:F2349" si="877">D2336/C2336*100</f>
        <v>105.6110280147148</v>
      </c>
      <c r="G2336" s="25"/>
      <c r="H2336" s="264"/>
    </row>
    <row r="2337" spans="1:8" s="26" customFormat="1" x14ac:dyDescent="0.2">
      <c r="A2337" s="42">
        <v>411000</v>
      </c>
      <c r="B2337" s="43" t="s">
        <v>43</v>
      </c>
      <c r="C2337" s="41">
        <f t="shared" ref="C2337" si="878">SUM(C2338:C2341)</f>
        <v>2302700</v>
      </c>
      <c r="D2337" s="41">
        <f t="shared" ref="D2337" si="879">SUM(D2338:D2341)</f>
        <v>2439000</v>
      </c>
      <c r="E2337" s="41">
        <f>SUM(E2338:E2341)</f>
        <v>0</v>
      </c>
      <c r="F2337" s="283">
        <f t="shared" si="877"/>
        <v>105.91913840274461</v>
      </c>
      <c r="G2337" s="25"/>
      <c r="H2337" s="264"/>
    </row>
    <row r="2338" spans="1:8" s="26" customFormat="1" x14ac:dyDescent="0.2">
      <c r="A2338" s="52">
        <v>411100</v>
      </c>
      <c r="B2338" s="45" t="s">
        <v>44</v>
      </c>
      <c r="C2338" s="54">
        <v>2198000</v>
      </c>
      <c r="D2338" s="46">
        <v>2345000</v>
      </c>
      <c r="E2338" s="54">
        <v>0</v>
      </c>
      <c r="F2338" s="280">
        <f t="shared" si="877"/>
        <v>106.68789808917198</v>
      </c>
      <c r="G2338" s="25"/>
      <c r="H2338" s="264"/>
    </row>
    <row r="2339" spans="1:8" s="26" customFormat="1" ht="40.5" x14ac:dyDescent="0.2">
      <c r="A2339" s="52">
        <v>411200</v>
      </c>
      <c r="B2339" s="45" t="s">
        <v>45</v>
      </c>
      <c r="C2339" s="54">
        <v>52000.000000000007</v>
      </c>
      <c r="D2339" s="46">
        <v>52000.000000000007</v>
      </c>
      <c r="E2339" s="54">
        <v>0</v>
      </c>
      <c r="F2339" s="280">
        <f t="shared" si="877"/>
        <v>100</v>
      </c>
      <c r="G2339" s="25"/>
      <c r="H2339" s="264"/>
    </row>
    <row r="2340" spans="1:8" s="26" customFormat="1" ht="40.5" x14ac:dyDescent="0.2">
      <c r="A2340" s="52">
        <v>411300</v>
      </c>
      <c r="B2340" s="45" t="s">
        <v>46</v>
      </c>
      <c r="C2340" s="54">
        <v>22700</v>
      </c>
      <c r="D2340" s="46">
        <v>12000</v>
      </c>
      <c r="E2340" s="54">
        <v>0</v>
      </c>
      <c r="F2340" s="280">
        <f t="shared" si="877"/>
        <v>52.863436123348016</v>
      </c>
      <c r="G2340" s="25"/>
      <c r="H2340" s="264"/>
    </row>
    <row r="2341" spans="1:8" s="26" customFormat="1" x14ac:dyDescent="0.2">
      <c r="A2341" s="52">
        <v>411400</v>
      </c>
      <c r="B2341" s="45" t="s">
        <v>47</v>
      </c>
      <c r="C2341" s="54">
        <v>30000</v>
      </c>
      <c r="D2341" s="46">
        <v>30000</v>
      </c>
      <c r="E2341" s="54">
        <v>0</v>
      </c>
      <c r="F2341" s="280">
        <f t="shared" si="877"/>
        <v>100</v>
      </c>
      <c r="G2341" s="25"/>
      <c r="H2341" s="264"/>
    </row>
    <row r="2342" spans="1:8" s="26" customFormat="1" x14ac:dyDescent="0.2">
      <c r="A2342" s="42">
        <v>412000</v>
      </c>
      <c r="B2342" s="47" t="s">
        <v>48</v>
      </c>
      <c r="C2342" s="41">
        <f>SUM(C2343:C2352)</f>
        <v>160000</v>
      </c>
      <c r="D2342" s="41">
        <f>SUM(D2343:D2352)</f>
        <v>162500</v>
      </c>
      <c r="E2342" s="41">
        <f>SUM(E2343:E2352)</f>
        <v>88000</v>
      </c>
      <c r="F2342" s="283">
        <f t="shared" si="877"/>
        <v>101.5625</v>
      </c>
      <c r="G2342" s="25"/>
      <c r="H2342" s="264"/>
    </row>
    <row r="2343" spans="1:8" s="26" customFormat="1" ht="40.5" x14ac:dyDescent="0.2">
      <c r="A2343" s="52">
        <v>412200</v>
      </c>
      <c r="B2343" s="45" t="s">
        <v>50</v>
      </c>
      <c r="C2343" s="54">
        <v>68500</v>
      </c>
      <c r="D2343" s="46">
        <v>69000</v>
      </c>
      <c r="E2343" s="46">
        <v>20000</v>
      </c>
      <c r="F2343" s="280">
        <f t="shared" si="877"/>
        <v>100.72992700729928</v>
      </c>
      <c r="G2343" s="25"/>
      <c r="H2343" s="264"/>
    </row>
    <row r="2344" spans="1:8" s="26" customFormat="1" x14ac:dyDescent="0.2">
      <c r="A2344" s="52">
        <v>412300</v>
      </c>
      <c r="B2344" s="45" t="s">
        <v>51</v>
      </c>
      <c r="C2344" s="54">
        <v>10000</v>
      </c>
      <c r="D2344" s="46">
        <v>10000</v>
      </c>
      <c r="E2344" s="46">
        <v>11000</v>
      </c>
      <c r="F2344" s="280">
        <f t="shared" si="877"/>
        <v>100</v>
      </c>
      <c r="G2344" s="25"/>
      <c r="H2344" s="264"/>
    </row>
    <row r="2345" spans="1:8" s="26" customFormat="1" x14ac:dyDescent="0.2">
      <c r="A2345" s="52">
        <v>412400</v>
      </c>
      <c r="B2345" s="45" t="s">
        <v>53</v>
      </c>
      <c r="C2345" s="54">
        <v>9000</v>
      </c>
      <c r="D2345" s="46">
        <v>9000</v>
      </c>
      <c r="E2345" s="46">
        <v>10000</v>
      </c>
      <c r="F2345" s="280">
        <f t="shared" si="877"/>
        <v>100</v>
      </c>
      <c r="G2345" s="25"/>
      <c r="H2345" s="264"/>
    </row>
    <row r="2346" spans="1:8" s="26" customFormat="1" x14ac:dyDescent="0.2">
      <c r="A2346" s="52">
        <v>412500</v>
      </c>
      <c r="B2346" s="45" t="s">
        <v>55</v>
      </c>
      <c r="C2346" s="54">
        <v>8000</v>
      </c>
      <c r="D2346" s="46">
        <v>8000</v>
      </c>
      <c r="E2346" s="46">
        <v>10000</v>
      </c>
      <c r="F2346" s="280">
        <f t="shared" si="877"/>
        <v>100</v>
      </c>
      <c r="G2346" s="25"/>
      <c r="H2346" s="264"/>
    </row>
    <row r="2347" spans="1:8" s="26" customFormat="1" x14ac:dyDescent="0.2">
      <c r="A2347" s="52">
        <v>412600</v>
      </c>
      <c r="B2347" s="45" t="s">
        <v>56</v>
      </c>
      <c r="C2347" s="54">
        <v>17000</v>
      </c>
      <c r="D2347" s="46">
        <v>17000</v>
      </c>
      <c r="E2347" s="46">
        <v>10000</v>
      </c>
      <c r="F2347" s="280">
        <f t="shared" si="877"/>
        <v>100</v>
      </c>
      <c r="G2347" s="25"/>
      <c r="H2347" s="264"/>
    </row>
    <row r="2348" spans="1:8" s="26" customFormat="1" x14ac:dyDescent="0.2">
      <c r="A2348" s="52">
        <v>412700</v>
      </c>
      <c r="B2348" s="45" t="s">
        <v>58</v>
      </c>
      <c r="C2348" s="54">
        <v>20000</v>
      </c>
      <c r="D2348" s="46">
        <v>20000</v>
      </c>
      <c r="E2348" s="46">
        <v>20000</v>
      </c>
      <c r="F2348" s="280">
        <f t="shared" si="877"/>
        <v>100</v>
      </c>
      <c r="G2348" s="25"/>
      <c r="H2348" s="264"/>
    </row>
    <row r="2349" spans="1:8" s="26" customFormat="1" x14ac:dyDescent="0.2">
      <c r="A2349" s="52">
        <v>412900</v>
      </c>
      <c r="B2349" s="49" t="s">
        <v>73</v>
      </c>
      <c r="C2349" s="54">
        <v>12000</v>
      </c>
      <c r="D2349" s="46">
        <v>12000</v>
      </c>
      <c r="E2349" s="54">
        <v>0</v>
      </c>
      <c r="F2349" s="280">
        <f t="shared" si="877"/>
        <v>100</v>
      </c>
      <c r="G2349" s="25"/>
      <c r="H2349" s="264"/>
    </row>
    <row r="2350" spans="1:8" s="26" customFormat="1" x14ac:dyDescent="0.2">
      <c r="A2350" s="52">
        <v>412900</v>
      </c>
      <c r="B2350" s="49" t="s">
        <v>75</v>
      </c>
      <c r="C2350" s="54">
        <v>0</v>
      </c>
      <c r="D2350" s="46">
        <v>1000</v>
      </c>
      <c r="E2350" s="54">
        <v>0</v>
      </c>
      <c r="F2350" s="280">
        <v>0</v>
      </c>
      <c r="G2350" s="25"/>
      <c r="H2350" s="264"/>
    </row>
    <row r="2351" spans="1:8" s="26" customFormat="1" x14ac:dyDescent="0.2">
      <c r="A2351" s="52">
        <v>412900</v>
      </c>
      <c r="B2351" s="49" t="s">
        <v>76</v>
      </c>
      <c r="C2351" s="54">
        <v>4000</v>
      </c>
      <c r="D2351" s="46">
        <v>5000</v>
      </c>
      <c r="E2351" s="54">
        <v>0</v>
      </c>
      <c r="F2351" s="280">
        <f t="shared" ref="F2351:F2359" si="880">D2351/C2351*100</f>
        <v>125</v>
      </c>
      <c r="G2351" s="25"/>
      <c r="H2351" s="264"/>
    </row>
    <row r="2352" spans="1:8" s="26" customFormat="1" x14ac:dyDescent="0.2">
      <c r="A2352" s="52">
        <v>412900</v>
      </c>
      <c r="B2352" s="49" t="s">
        <v>78</v>
      </c>
      <c r="C2352" s="54">
        <v>11500</v>
      </c>
      <c r="D2352" s="46">
        <v>11500</v>
      </c>
      <c r="E2352" s="46">
        <v>7000</v>
      </c>
      <c r="F2352" s="280">
        <f t="shared" si="880"/>
        <v>100</v>
      </c>
      <c r="G2352" s="25"/>
      <c r="H2352" s="264"/>
    </row>
    <row r="2353" spans="1:8" s="51" customFormat="1" ht="40.5" x14ac:dyDescent="0.2">
      <c r="A2353" s="42">
        <v>418000</v>
      </c>
      <c r="B2353" s="47" t="s">
        <v>198</v>
      </c>
      <c r="C2353" s="41">
        <f t="shared" ref="C2353" si="881">C2354+C2355</f>
        <v>11000.000000000004</v>
      </c>
      <c r="D2353" s="41">
        <f t="shared" ref="D2353" si="882">D2354+D2355</f>
        <v>11000.000000000004</v>
      </c>
      <c r="E2353" s="41">
        <f>E2354+E2355</f>
        <v>12000</v>
      </c>
      <c r="F2353" s="283">
        <f t="shared" si="880"/>
        <v>100</v>
      </c>
      <c r="G2353" s="266"/>
      <c r="H2353" s="264"/>
    </row>
    <row r="2354" spans="1:8" s="26" customFormat="1" x14ac:dyDescent="0.2">
      <c r="A2354" s="52">
        <v>418200</v>
      </c>
      <c r="B2354" s="45" t="s">
        <v>199</v>
      </c>
      <c r="C2354" s="54">
        <v>10000</v>
      </c>
      <c r="D2354" s="46">
        <v>10000</v>
      </c>
      <c r="E2354" s="54">
        <v>0</v>
      </c>
      <c r="F2354" s="280">
        <f t="shared" si="880"/>
        <v>100</v>
      </c>
      <c r="G2354" s="25"/>
      <c r="H2354" s="264"/>
    </row>
    <row r="2355" spans="1:8" s="26" customFormat="1" x14ac:dyDescent="0.2">
      <c r="A2355" s="52">
        <v>418400</v>
      </c>
      <c r="B2355" s="45" t="s">
        <v>200</v>
      </c>
      <c r="C2355" s="54">
        <v>1000.0000000000036</v>
      </c>
      <c r="D2355" s="46">
        <v>1000.0000000000036</v>
      </c>
      <c r="E2355" s="46">
        <v>12000</v>
      </c>
      <c r="F2355" s="280">
        <f t="shared" si="880"/>
        <v>100</v>
      </c>
      <c r="G2355" s="25"/>
      <c r="H2355" s="264"/>
    </row>
    <row r="2356" spans="1:8" s="26" customFormat="1" x14ac:dyDescent="0.2">
      <c r="A2356" s="42">
        <v>510000</v>
      </c>
      <c r="B2356" s="47" t="s">
        <v>245</v>
      </c>
      <c r="C2356" s="41">
        <f t="shared" ref="C2356" si="883">C2357+C2361</f>
        <v>172000</v>
      </c>
      <c r="D2356" s="41">
        <f t="shared" ref="D2356" si="884">D2357+D2361</f>
        <v>130000</v>
      </c>
      <c r="E2356" s="41">
        <f>E2357+E2361</f>
        <v>200000</v>
      </c>
      <c r="F2356" s="283">
        <f t="shared" si="880"/>
        <v>75.581395348837205</v>
      </c>
      <c r="G2356" s="25"/>
      <c r="H2356" s="264"/>
    </row>
    <row r="2357" spans="1:8" s="26" customFormat="1" x14ac:dyDescent="0.2">
      <c r="A2357" s="42">
        <v>511000</v>
      </c>
      <c r="B2357" s="47" t="s">
        <v>246</v>
      </c>
      <c r="C2357" s="41">
        <f t="shared" ref="C2357" si="885">SUM(C2358:C2359)</f>
        <v>52000</v>
      </c>
      <c r="D2357" s="41">
        <f t="shared" ref="D2357" si="886">SUM(D2358:D2359)</f>
        <v>10000</v>
      </c>
      <c r="E2357" s="41">
        <f>SUM(E2358:E2360)</f>
        <v>80000</v>
      </c>
      <c r="F2357" s="283">
        <f t="shared" si="880"/>
        <v>19.230769230769234</v>
      </c>
      <c r="G2357" s="25"/>
      <c r="H2357" s="264"/>
    </row>
    <row r="2358" spans="1:8" s="26" customFormat="1" ht="40.5" x14ac:dyDescent="0.2">
      <c r="A2358" s="52">
        <v>511200</v>
      </c>
      <c r="B2358" s="45" t="s">
        <v>248</v>
      </c>
      <c r="C2358" s="54">
        <v>32000</v>
      </c>
      <c r="D2358" s="46">
        <v>10000</v>
      </c>
      <c r="E2358" s="46">
        <v>50000</v>
      </c>
      <c r="F2358" s="280">
        <f t="shared" si="880"/>
        <v>31.25</v>
      </c>
      <c r="G2358" s="25"/>
      <c r="H2358" s="264"/>
    </row>
    <row r="2359" spans="1:8" s="26" customFormat="1" x14ac:dyDescent="0.2">
      <c r="A2359" s="52">
        <v>511300</v>
      </c>
      <c r="B2359" s="45" t="s">
        <v>249</v>
      </c>
      <c r="C2359" s="54">
        <v>20000</v>
      </c>
      <c r="D2359" s="46">
        <v>0</v>
      </c>
      <c r="E2359" s="46">
        <v>10000</v>
      </c>
      <c r="F2359" s="280">
        <f t="shared" si="880"/>
        <v>0</v>
      </c>
      <c r="G2359" s="25"/>
      <c r="H2359" s="264"/>
    </row>
    <row r="2360" spans="1:8" s="26" customFormat="1" x14ac:dyDescent="0.2">
      <c r="A2360" s="52">
        <v>511500</v>
      </c>
      <c r="B2360" s="45" t="s">
        <v>251</v>
      </c>
      <c r="C2360" s="54">
        <v>0</v>
      </c>
      <c r="D2360" s="46">
        <v>0</v>
      </c>
      <c r="E2360" s="46">
        <v>20000</v>
      </c>
      <c r="F2360" s="280">
        <v>0</v>
      </c>
      <c r="G2360" s="25"/>
      <c r="H2360" s="264"/>
    </row>
    <row r="2361" spans="1:8" s="51" customFormat="1" x14ac:dyDescent="0.2">
      <c r="A2361" s="42">
        <v>516000</v>
      </c>
      <c r="B2361" s="47" t="s">
        <v>257</v>
      </c>
      <c r="C2361" s="41">
        <f t="shared" ref="C2361" si="887">C2362</f>
        <v>120000</v>
      </c>
      <c r="D2361" s="41">
        <f t="shared" ref="D2361" si="888">D2362</f>
        <v>120000</v>
      </c>
      <c r="E2361" s="41">
        <f t="shared" ref="E2361" si="889">E2362</f>
        <v>120000</v>
      </c>
      <c r="F2361" s="283">
        <f>D2361/C2361*100</f>
        <v>100</v>
      </c>
      <c r="G2361" s="266"/>
      <c r="H2361" s="264"/>
    </row>
    <row r="2362" spans="1:8" s="26" customFormat="1" x14ac:dyDescent="0.2">
      <c r="A2362" s="52">
        <v>516100</v>
      </c>
      <c r="B2362" s="45" t="s">
        <v>257</v>
      </c>
      <c r="C2362" s="54">
        <v>120000</v>
      </c>
      <c r="D2362" s="46">
        <v>120000</v>
      </c>
      <c r="E2362" s="46">
        <v>120000</v>
      </c>
      <c r="F2362" s="280">
        <f>D2362/C2362*100</f>
        <v>100</v>
      </c>
      <c r="G2362" s="25"/>
      <c r="H2362" s="264"/>
    </row>
    <row r="2363" spans="1:8" s="51" customFormat="1" ht="40.5" x14ac:dyDescent="0.2">
      <c r="A2363" s="42">
        <v>580000</v>
      </c>
      <c r="B2363" s="47" t="s">
        <v>259</v>
      </c>
      <c r="C2363" s="41">
        <f t="shared" ref="C2363:C2364" si="890">C2364</f>
        <v>20000</v>
      </c>
      <c r="D2363" s="41">
        <f t="shared" ref="D2363:D2364" si="891">D2364</f>
        <v>20000</v>
      </c>
      <c r="E2363" s="41">
        <f t="shared" ref="E2363:E2364" si="892">E2364</f>
        <v>0</v>
      </c>
      <c r="F2363" s="283">
        <f>D2363/C2363*100</f>
        <v>100</v>
      </c>
      <c r="G2363" s="266"/>
      <c r="H2363" s="264"/>
    </row>
    <row r="2364" spans="1:8" s="51" customFormat="1" ht="40.5" x14ac:dyDescent="0.2">
      <c r="A2364" s="42">
        <v>581000</v>
      </c>
      <c r="B2364" s="47" t="s">
        <v>260</v>
      </c>
      <c r="C2364" s="41">
        <f t="shared" si="890"/>
        <v>20000</v>
      </c>
      <c r="D2364" s="41">
        <f t="shared" si="891"/>
        <v>20000</v>
      </c>
      <c r="E2364" s="41">
        <f t="shared" si="892"/>
        <v>0</v>
      </c>
      <c r="F2364" s="283">
        <f>D2364/C2364*100</f>
        <v>100</v>
      </c>
      <c r="G2364" s="266"/>
      <c r="H2364" s="264"/>
    </row>
    <row r="2365" spans="1:8" s="26" customFormat="1" ht="40.5" x14ac:dyDescent="0.2">
      <c r="A2365" s="52">
        <v>581200</v>
      </c>
      <c r="B2365" s="45" t="s">
        <v>261</v>
      </c>
      <c r="C2365" s="54">
        <v>20000</v>
      </c>
      <c r="D2365" s="46">
        <v>20000</v>
      </c>
      <c r="E2365" s="54">
        <v>0</v>
      </c>
      <c r="F2365" s="280">
        <f>D2365/C2365*100</f>
        <v>100</v>
      </c>
      <c r="G2365" s="25"/>
      <c r="H2365" s="264"/>
    </row>
    <row r="2366" spans="1:8" s="51" customFormat="1" x14ac:dyDescent="0.2">
      <c r="A2366" s="42">
        <v>630000</v>
      </c>
      <c r="B2366" s="47" t="s">
        <v>277</v>
      </c>
      <c r="C2366" s="41">
        <f>C2367+0</f>
        <v>0</v>
      </c>
      <c r="D2366" s="41">
        <f>D2367+0</f>
        <v>0</v>
      </c>
      <c r="E2366" s="41">
        <f>E2367+0</f>
        <v>70000</v>
      </c>
      <c r="F2366" s="283">
        <v>0</v>
      </c>
      <c r="G2366" s="266"/>
      <c r="H2366" s="264"/>
    </row>
    <row r="2367" spans="1:8" s="51" customFormat="1" x14ac:dyDescent="0.2">
      <c r="A2367" s="42">
        <v>631000</v>
      </c>
      <c r="B2367" s="47" t="s">
        <v>278</v>
      </c>
      <c r="C2367" s="41">
        <f t="shared" ref="C2367" si="893">C2369+C2368</f>
        <v>0</v>
      </c>
      <c r="D2367" s="41">
        <f t="shared" ref="D2367" si="894">D2369+D2368</f>
        <v>0</v>
      </c>
      <c r="E2367" s="41">
        <f t="shared" ref="E2367" si="895">E2369+E2368</f>
        <v>70000</v>
      </c>
      <c r="F2367" s="283">
        <v>0</v>
      </c>
      <c r="G2367" s="266"/>
      <c r="H2367" s="264"/>
    </row>
    <row r="2368" spans="1:8" s="26" customFormat="1" x14ac:dyDescent="0.2">
      <c r="A2368" s="52">
        <v>631100</v>
      </c>
      <c r="B2368" s="45" t="s">
        <v>279</v>
      </c>
      <c r="C2368" s="54">
        <v>0</v>
      </c>
      <c r="D2368" s="46">
        <v>0</v>
      </c>
      <c r="E2368" s="46">
        <v>50000</v>
      </c>
      <c r="F2368" s="280">
        <v>0</v>
      </c>
      <c r="G2368" s="25"/>
      <c r="H2368" s="264"/>
    </row>
    <row r="2369" spans="1:8" s="26" customFormat="1" x14ac:dyDescent="0.2">
      <c r="A2369" s="52">
        <v>631900</v>
      </c>
      <c r="B2369" s="45" t="s">
        <v>281</v>
      </c>
      <c r="C2369" s="54">
        <v>0</v>
      </c>
      <c r="D2369" s="46">
        <v>0</v>
      </c>
      <c r="E2369" s="46">
        <v>20000</v>
      </c>
      <c r="F2369" s="280">
        <v>0</v>
      </c>
      <c r="G2369" s="25"/>
      <c r="H2369" s="264"/>
    </row>
    <row r="2370" spans="1:8" s="26" customFormat="1" x14ac:dyDescent="0.2">
      <c r="A2370" s="82"/>
      <c r="B2370" s="76" t="s">
        <v>294</v>
      </c>
      <c r="C2370" s="80">
        <f>C2336+C2356+C2363+C2366</f>
        <v>2665700</v>
      </c>
      <c r="D2370" s="80">
        <f>D2336+D2356+D2363+D2366</f>
        <v>2762500</v>
      </c>
      <c r="E2370" s="80">
        <f>E2336+E2356+E2363+E2366</f>
        <v>370000</v>
      </c>
      <c r="F2370" s="30">
        <f>D2370/C2370*100</f>
        <v>103.63131635217766</v>
      </c>
      <c r="G2370" s="25"/>
      <c r="H2370" s="264"/>
    </row>
    <row r="2371" spans="1:8" s="26" customFormat="1" x14ac:dyDescent="0.2">
      <c r="A2371" s="62"/>
      <c r="B2371" s="40"/>
      <c r="C2371" s="63"/>
      <c r="D2371" s="63"/>
      <c r="E2371" s="63"/>
      <c r="F2371" s="145"/>
      <c r="G2371" s="25"/>
      <c r="H2371" s="264"/>
    </row>
    <row r="2372" spans="1:8" s="26" customFormat="1" x14ac:dyDescent="0.2">
      <c r="A2372" s="39"/>
      <c r="B2372" s="40"/>
      <c r="C2372" s="46"/>
      <c r="D2372" s="46"/>
      <c r="E2372" s="46"/>
      <c r="F2372" s="282"/>
      <c r="G2372" s="25"/>
      <c r="H2372" s="264"/>
    </row>
    <row r="2373" spans="1:8" s="26" customFormat="1" x14ac:dyDescent="0.2">
      <c r="A2373" s="44" t="s">
        <v>424</v>
      </c>
      <c r="B2373" s="47"/>
      <c r="C2373" s="46"/>
      <c r="D2373" s="46"/>
      <c r="E2373" s="46"/>
      <c r="F2373" s="282"/>
      <c r="G2373" s="25"/>
      <c r="H2373" s="264"/>
    </row>
    <row r="2374" spans="1:8" s="26" customFormat="1" x14ac:dyDescent="0.2">
      <c r="A2374" s="44" t="s">
        <v>377</v>
      </c>
      <c r="B2374" s="47"/>
      <c r="C2374" s="46"/>
      <c r="D2374" s="46"/>
      <c r="E2374" s="46"/>
      <c r="F2374" s="282"/>
      <c r="G2374" s="25"/>
      <c r="H2374" s="264"/>
    </row>
    <row r="2375" spans="1:8" s="26" customFormat="1" x14ac:dyDescent="0.2">
      <c r="A2375" s="44" t="s">
        <v>425</v>
      </c>
      <c r="B2375" s="47"/>
      <c r="C2375" s="46"/>
      <c r="D2375" s="46"/>
      <c r="E2375" s="46"/>
      <c r="F2375" s="282"/>
      <c r="G2375" s="25"/>
      <c r="H2375" s="264"/>
    </row>
    <row r="2376" spans="1:8" s="26" customFormat="1" x14ac:dyDescent="0.2">
      <c r="A2376" s="44" t="s">
        <v>293</v>
      </c>
      <c r="B2376" s="47"/>
      <c r="C2376" s="46"/>
      <c r="D2376" s="46"/>
      <c r="E2376" s="46"/>
      <c r="F2376" s="282"/>
      <c r="G2376" s="25"/>
      <c r="H2376" s="264"/>
    </row>
    <row r="2377" spans="1:8" s="26" customFormat="1" x14ac:dyDescent="0.2">
      <c r="A2377" s="44"/>
      <c r="B2377" s="72"/>
      <c r="C2377" s="63"/>
      <c r="D2377" s="63"/>
      <c r="E2377" s="63"/>
      <c r="F2377" s="145"/>
      <c r="G2377" s="25"/>
      <c r="H2377" s="264"/>
    </row>
    <row r="2378" spans="1:8" s="26" customFormat="1" x14ac:dyDescent="0.2">
      <c r="A2378" s="42">
        <v>410000</v>
      </c>
      <c r="B2378" s="43" t="s">
        <v>42</v>
      </c>
      <c r="C2378" s="41">
        <f t="shared" ref="C2378" si="896">C2379+C2384</f>
        <v>11697800</v>
      </c>
      <c r="D2378" s="41">
        <f t="shared" ref="D2378" si="897">D2379+D2384</f>
        <v>12869000</v>
      </c>
      <c r="E2378" s="41">
        <f>E2379+E2384</f>
        <v>0</v>
      </c>
      <c r="F2378" s="283">
        <f t="shared" ref="F2378:F2391" si="898">D2378/C2378*100</f>
        <v>110.01213903469029</v>
      </c>
      <c r="G2378" s="25"/>
      <c r="H2378" s="264"/>
    </row>
    <row r="2379" spans="1:8" s="26" customFormat="1" x14ac:dyDescent="0.2">
      <c r="A2379" s="42">
        <v>411000</v>
      </c>
      <c r="B2379" s="43" t="s">
        <v>43</v>
      </c>
      <c r="C2379" s="41">
        <f t="shared" ref="C2379" si="899">SUM(C2380:C2383)</f>
        <v>10370300</v>
      </c>
      <c r="D2379" s="41">
        <f t="shared" ref="D2379" si="900">SUM(D2380:D2383)</f>
        <v>11542500</v>
      </c>
      <c r="E2379" s="41">
        <f>SUM(E2380:E2383)</f>
        <v>0</v>
      </c>
      <c r="F2379" s="283">
        <f t="shared" si="898"/>
        <v>111.30343384472967</v>
      </c>
      <c r="G2379" s="25"/>
      <c r="H2379" s="264"/>
    </row>
    <row r="2380" spans="1:8" s="26" customFormat="1" x14ac:dyDescent="0.2">
      <c r="A2380" s="52">
        <v>411100</v>
      </c>
      <c r="B2380" s="45" t="s">
        <v>44</v>
      </c>
      <c r="C2380" s="54">
        <v>9470000</v>
      </c>
      <c r="D2380" s="46">
        <v>10634000</v>
      </c>
      <c r="E2380" s="54">
        <v>0</v>
      </c>
      <c r="F2380" s="280">
        <f t="shared" si="898"/>
        <v>112.29144667370645</v>
      </c>
      <c r="G2380" s="25"/>
      <c r="H2380" s="264"/>
    </row>
    <row r="2381" spans="1:8" s="26" customFormat="1" ht="40.5" x14ac:dyDescent="0.2">
      <c r="A2381" s="52">
        <v>411200</v>
      </c>
      <c r="B2381" s="45" t="s">
        <v>45</v>
      </c>
      <c r="C2381" s="54">
        <v>548500</v>
      </c>
      <c r="D2381" s="46">
        <v>548500</v>
      </c>
      <c r="E2381" s="54">
        <v>0</v>
      </c>
      <c r="F2381" s="280">
        <f t="shared" si="898"/>
        <v>100</v>
      </c>
      <c r="G2381" s="25"/>
      <c r="H2381" s="264"/>
    </row>
    <row r="2382" spans="1:8" s="26" customFormat="1" ht="40.5" x14ac:dyDescent="0.2">
      <c r="A2382" s="52">
        <v>411300</v>
      </c>
      <c r="B2382" s="45" t="s">
        <v>46</v>
      </c>
      <c r="C2382" s="54">
        <v>251799.99999999965</v>
      </c>
      <c r="D2382" s="46">
        <v>260000</v>
      </c>
      <c r="E2382" s="54">
        <v>0</v>
      </c>
      <c r="F2382" s="280">
        <f t="shared" si="898"/>
        <v>103.25655281969833</v>
      </c>
      <c r="G2382" s="25"/>
      <c r="H2382" s="264"/>
    </row>
    <row r="2383" spans="1:8" s="26" customFormat="1" x14ac:dyDescent="0.2">
      <c r="A2383" s="52">
        <v>411400</v>
      </c>
      <c r="B2383" s="45" t="s">
        <v>47</v>
      </c>
      <c r="C2383" s="54">
        <v>100000</v>
      </c>
      <c r="D2383" s="46">
        <v>100000</v>
      </c>
      <c r="E2383" s="54">
        <v>0</v>
      </c>
      <c r="F2383" s="280">
        <f t="shared" si="898"/>
        <v>100</v>
      </c>
      <c r="G2383" s="25"/>
      <c r="H2383" s="264"/>
    </row>
    <row r="2384" spans="1:8" s="26" customFormat="1" x14ac:dyDescent="0.2">
      <c r="A2384" s="42">
        <v>412000</v>
      </c>
      <c r="B2384" s="47" t="s">
        <v>48</v>
      </c>
      <c r="C2384" s="41">
        <f>SUM(C2385:C2395)</f>
        <v>1327500</v>
      </c>
      <c r="D2384" s="41">
        <f>SUM(D2385:D2395)</f>
        <v>1326500</v>
      </c>
      <c r="E2384" s="41">
        <f>SUM(E2385:E2395)</f>
        <v>0</v>
      </c>
      <c r="F2384" s="283">
        <f t="shared" si="898"/>
        <v>99.92467043314501</v>
      </c>
      <c r="G2384" s="25"/>
      <c r="H2384" s="264"/>
    </row>
    <row r="2385" spans="1:8" s="26" customFormat="1" ht="40.5" x14ac:dyDescent="0.2">
      <c r="A2385" s="52">
        <v>412200</v>
      </c>
      <c r="B2385" s="45" t="s">
        <v>50</v>
      </c>
      <c r="C2385" s="54">
        <v>710000</v>
      </c>
      <c r="D2385" s="46">
        <v>710000</v>
      </c>
      <c r="E2385" s="54">
        <v>0</v>
      </c>
      <c r="F2385" s="280">
        <f t="shared" si="898"/>
        <v>100</v>
      </c>
      <c r="G2385" s="25"/>
      <c r="H2385" s="264"/>
    </row>
    <row r="2386" spans="1:8" s="26" customFormat="1" x14ac:dyDescent="0.2">
      <c r="A2386" s="52">
        <v>412300</v>
      </c>
      <c r="B2386" s="45" t="s">
        <v>51</v>
      </c>
      <c r="C2386" s="54">
        <v>130000</v>
      </c>
      <c r="D2386" s="46">
        <v>130000</v>
      </c>
      <c r="E2386" s="54">
        <v>0</v>
      </c>
      <c r="F2386" s="280">
        <f t="shared" si="898"/>
        <v>100</v>
      </c>
      <c r="G2386" s="25"/>
      <c r="H2386" s="264"/>
    </row>
    <row r="2387" spans="1:8" s="26" customFormat="1" x14ac:dyDescent="0.2">
      <c r="A2387" s="52">
        <v>412500</v>
      </c>
      <c r="B2387" s="45" t="s">
        <v>55</v>
      </c>
      <c r="C2387" s="54">
        <v>25000</v>
      </c>
      <c r="D2387" s="46">
        <v>25000</v>
      </c>
      <c r="E2387" s="54">
        <v>0</v>
      </c>
      <c r="F2387" s="280">
        <f t="shared" si="898"/>
        <v>100</v>
      </c>
      <c r="G2387" s="25"/>
      <c r="H2387" s="264"/>
    </row>
    <row r="2388" spans="1:8" s="26" customFormat="1" x14ac:dyDescent="0.2">
      <c r="A2388" s="52">
        <v>412600</v>
      </c>
      <c r="B2388" s="45" t="s">
        <v>56</v>
      </c>
      <c r="C2388" s="54">
        <v>25000</v>
      </c>
      <c r="D2388" s="46">
        <v>25000</v>
      </c>
      <c r="E2388" s="54">
        <v>0</v>
      </c>
      <c r="F2388" s="280">
        <f t="shared" si="898"/>
        <v>100</v>
      </c>
      <c r="G2388" s="25"/>
      <c r="H2388" s="264"/>
    </row>
    <row r="2389" spans="1:8" s="26" customFormat="1" x14ac:dyDescent="0.2">
      <c r="A2389" s="52">
        <v>412700</v>
      </c>
      <c r="B2389" s="45" t="s">
        <v>58</v>
      </c>
      <c r="C2389" s="54">
        <v>400000</v>
      </c>
      <c r="D2389" s="46">
        <v>400000</v>
      </c>
      <c r="E2389" s="54">
        <v>0</v>
      </c>
      <c r="F2389" s="280">
        <f t="shared" si="898"/>
        <v>100</v>
      </c>
      <c r="G2389" s="25"/>
      <c r="H2389" s="264"/>
    </row>
    <row r="2390" spans="1:8" s="26" customFormat="1" x14ac:dyDescent="0.2">
      <c r="A2390" s="52">
        <v>412900</v>
      </c>
      <c r="B2390" s="45" t="s">
        <v>72</v>
      </c>
      <c r="C2390" s="54">
        <v>2000</v>
      </c>
      <c r="D2390" s="46">
        <v>2000</v>
      </c>
      <c r="E2390" s="54">
        <v>0</v>
      </c>
      <c r="F2390" s="280">
        <f t="shared" si="898"/>
        <v>100</v>
      </c>
      <c r="G2390" s="25"/>
      <c r="H2390" s="264"/>
    </row>
    <row r="2391" spans="1:8" s="26" customFormat="1" x14ac:dyDescent="0.2">
      <c r="A2391" s="52">
        <v>412900</v>
      </c>
      <c r="B2391" s="49" t="s">
        <v>73</v>
      </c>
      <c r="C2391" s="54">
        <v>3500</v>
      </c>
      <c r="D2391" s="46">
        <v>3500</v>
      </c>
      <c r="E2391" s="54">
        <v>0</v>
      </c>
      <c r="F2391" s="280">
        <f t="shared" si="898"/>
        <v>100</v>
      </c>
      <c r="G2391" s="25"/>
      <c r="H2391" s="264"/>
    </row>
    <row r="2392" spans="1:8" s="26" customFormat="1" x14ac:dyDescent="0.2">
      <c r="A2392" s="52">
        <v>412900</v>
      </c>
      <c r="B2392" s="49" t="s">
        <v>74</v>
      </c>
      <c r="C2392" s="54">
        <v>0</v>
      </c>
      <c r="D2392" s="46">
        <v>1000</v>
      </c>
      <c r="E2392" s="54">
        <v>0</v>
      </c>
      <c r="F2392" s="280">
        <v>0</v>
      </c>
      <c r="G2392" s="25"/>
      <c r="H2392" s="264"/>
    </row>
    <row r="2393" spans="1:8" s="26" customFormat="1" x14ac:dyDescent="0.2">
      <c r="A2393" s="52">
        <v>412900</v>
      </c>
      <c r="B2393" s="49" t="s">
        <v>75</v>
      </c>
      <c r="C2393" s="54">
        <v>2000</v>
      </c>
      <c r="D2393" s="46">
        <v>2000</v>
      </c>
      <c r="E2393" s="54">
        <v>0</v>
      </c>
      <c r="F2393" s="280">
        <f>D2393/C2393*100</f>
        <v>100</v>
      </c>
      <c r="G2393" s="25"/>
      <c r="H2393" s="264"/>
    </row>
    <row r="2394" spans="1:8" s="26" customFormat="1" x14ac:dyDescent="0.2">
      <c r="A2394" s="52">
        <v>412900</v>
      </c>
      <c r="B2394" s="49" t="s">
        <v>76</v>
      </c>
      <c r="C2394" s="54">
        <v>21000</v>
      </c>
      <c r="D2394" s="46">
        <v>19000</v>
      </c>
      <c r="E2394" s="54">
        <v>0</v>
      </c>
      <c r="F2394" s="280">
        <f>D2394/C2394*100</f>
        <v>90.476190476190482</v>
      </c>
      <c r="G2394" s="25"/>
      <c r="H2394" s="264"/>
    </row>
    <row r="2395" spans="1:8" s="26" customFormat="1" x14ac:dyDescent="0.2">
      <c r="A2395" s="52">
        <v>412900</v>
      </c>
      <c r="B2395" s="49" t="s">
        <v>78</v>
      </c>
      <c r="C2395" s="54">
        <v>9000</v>
      </c>
      <c r="D2395" s="46">
        <v>9000</v>
      </c>
      <c r="E2395" s="54">
        <v>0</v>
      </c>
      <c r="F2395" s="280">
        <f>D2395/C2395*100</f>
        <v>100</v>
      </c>
      <c r="G2395" s="25"/>
      <c r="H2395" s="264"/>
    </row>
    <row r="2396" spans="1:8" s="51" customFormat="1" x14ac:dyDescent="0.2">
      <c r="A2396" s="42">
        <v>510000</v>
      </c>
      <c r="B2396" s="47" t="s">
        <v>245</v>
      </c>
      <c r="C2396" s="41">
        <f t="shared" ref="C2396" si="901">C2397</f>
        <v>73900</v>
      </c>
      <c r="D2396" s="41">
        <f t="shared" ref="D2396" si="902">D2397</f>
        <v>70000</v>
      </c>
      <c r="E2396" s="41">
        <f t="shared" ref="E2396" si="903">E2397</f>
        <v>0</v>
      </c>
      <c r="F2396" s="283">
        <f>D2396/C2396*100</f>
        <v>94.722598105548045</v>
      </c>
      <c r="G2396" s="266"/>
      <c r="H2396" s="264"/>
    </row>
    <row r="2397" spans="1:8" s="51" customFormat="1" x14ac:dyDescent="0.2">
      <c r="A2397" s="42">
        <v>511000</v>
      </c>
      <c r="B2397" s="47" t="s">
        <v>246</v>
      </c>
      <c r="C2397" s="41">
        <f t="shared" ref="C2397" si="904">SUM(C2398:C2399)</f>
        <v>73900</v>
      </c>
      <c r="D2397" s="41">
        <f t="shared" ref="D2397" si="905">SUM(D2398:D2399)</f>
        <v>70000</v>
      </c>
      <c r="E2397" s="41">
        <f>SUM(E2398:E2399)</f>
        <v>0</v>
      </c>
      <c r="F2397" s="283">
        <f>D2397/C2397*100</f>
        <v>94.722598105548045</v>
      </c>
      <c r="G2397" s="266"/>
      <c r="H2397" s="264"/>
    </row>
    <row r="2398" spans="1:8" s="26" customFormat="1" ht="40.5" x14ac:dyDescent="0.2">
      <c r="A2398" s="52">
        <v>511200</v>
      </c>
      <c r="B2398" s="45" t="s">
        <v>248</v>
      </c>
      <c r="C2398" s="54">
        <v>0</v>
      </c>
      <c r="D2398" s="46">
        <v>35000</v>
      </c>
      <c r="E2398" s="54">
        <v>0</v>
      </c>
      <c r="F2398" s="280">
        <v>0</v>
      </c>
      <c r="G2398" s="25"/>
      <c r="H2398" s="264"/>
    </row>
    <row r="2399" spans="1:8" s="26" customFormat="1" x14ac:dyDescent="0.2">
      <c r="A2399" s="52">
        <v>511300</v>
      </c>
      <c r="B2399" s="45" t="s">
        <v>249</v>
      </c>
      <c r="C2399" s="54">
        <v>73900</v>
      </c>
      <c r="D2399" s="46">
        <v>35000</v>
      </c>
      <c r="E2399" s="54">
        <v>0</v>
      </c>
      <c r="F2399" s="280">
        <f>D2399/C2399*100</f>
        <v>47.361299052774022</v>
      </c>
      <c r="G2399" s="25"/>
      <c r="H2399" s="264"/>
    </row>
    <row r="2400" spans="1:8" s="51" customFormat="1" x14ac:dyDescent="0.2">
      <c r="A2400" s="42">
        <v>630000</v>
      </c>
      <c r="B2400" s="47" t="s">
        <v>277</v>
      </c>
      <c r="C2400" s="41">
        <f>C2401+C2403</f>
        <v>321300.00000000035</v>
      </c>
      <c r="D2400" s="41">
        <f>D2401+D2403</f>
        <v>350000</v>
      </c>
      <c r="E2400" s="41">
        <f>E2401+E2403</f>
        <v>6000000</v>
      </c>
      <c r="F2400" s="283">
        <f>D2400/C2400*100</f>
        <v>108.93246187363823</v>
      </c>
      <c r="G2400" s="266"/>
      <c r="H2400" s="264"/>
    </row>
    <row r="2401" spans="1:8" s="51" customFormat="1" x14ac:dyDescent="0.2">
      <c r="A2401" s="42">
        <v>631000</v>
      </c>
      <c r="B2401" s="47" t="s">
        <v>278</v>
      </c>
      <c r="C2401" s="41">
        <f>0+C2402</f>
        <v>0</v>
      </c>
      <c r="D2401" s="41">
        <f>0+D2402</f>
        <v>0</v>
      </c>
      <c r="E2401" s="41">
        <f>0+E2402</f>
        <v>6000000</v>
      </c>
      <c r="F2401" s="283">
        <v>0</v>
      </c>
      <c r="G2401" s="266"/>
      <c r="H2401" s="264"/>
    </row>
    <row r="2402" spans="1:8" s="26" customFormat="1" x14ac:dyDescent="0.2">
      <c r="A2402" s="52">
        <v>631200</v>
      </c>
      <c r="B2402" s="45" t="s">
        <v>280</v>
      </c>
      <c r="C2402" s="54">
        <v>0</v>
      </c>
      <c r="D2402" s="46">
        <v>0</v>
      </c>
      <c r="E2402" s="46">
        <v>6000000</v>
      </c>
      <c r="F2402" s="280">
        <v>0</v>
      </c>
      <c r="G2402" s="25"/>
      <c r="H2402" s="264"/>
    </row>
    <row r="2403" spans="1:8" s="51" customFormat="1" x14ac:dyDescent="0.2">
      <c r="A2403" s="42">
        <v>638000</v>
      </c>
      <c r="B2403" s="47" t="s">
        <v>284</v>
      </c>
      <c r="C2403" s="41">
        <f t="shared" ref="C2403" si="906">C2404</f>
        <v>321300.00000000035</v>
      </c>
      <c r="D2403" s="41">
        <f t="shared" ref="D2403" si="907">D2404</f>
        <v>350000</v>
      </c>
      <c r="E2403" s="41">
        <f t="shared" ref="E2403" si="908">E2404</f>
        <v>0</v>
      </c>
      <c r="F2403" s="283">
        <f>D2403/C2403*100</f>
        <v>108.93246187363823</v>
      </c>
      <c r="G2403" s="266"/>
      <c r="H2403" s="264"/>
    </row>
    <row r="2404" spans="1:8" s="26" customFormat="1" x14ac:dyDescent="0.2">
      <c r="A2404" s="52">
        <v>638100</v>
      </c>
      <c r="B2404" s="45" t="s">
        <v>285</v>
      </c>
      <c r="C2404" s="54">
        <v>321300.00000000035</v>
      </c>
      <c r="D2404" s="46">
        <v>350000</v>
      </c>
      <c r="E2404" s="54">
        <v>0</v>
      </c>
      <c r="F2404" s="280">
        <f>D2404/C2404*100</f>
        <v>108.93246187363823</v>
      </c>
      <c r="G2404" s="25"/>
      <c r="H2404" s="264"/>
    </row>
    <row r="2405" spans="1:8" s="26" customFormat="1" x14ac:dyDescent="0.2">
      <c r="A2405" s="82"/>
      <c r="B2405" s="76" t="s">
        <v>294</v>
      </c>
      <c r="C2405" s="80">
        <f>C2378+C2396+C2400</f>
        <v>12093000</v>
      </c>
      <c r="D2405" s="80">
        <f>D2378+D2396+D2400</f>
        <v>13289000</v>
      </c>
      <c r="E2405" s="80">
        <f>E2378+E2396+E2400</f>
        <v>6000000</v>
      </c>
      <c r="F2405" s="30">
        <f>D2405/C2405*100</f>
        <v>109.89001901926734</v>
      </c>
      <c r="G2405" s="25"/>
      <c r="H2405" s="264"/>
    </row>
    <row r="2406" spans="1:8" s="26" customFormat="1" x14ac:dyDescent="0.2">
      <c r="A2406" s="62"/>
      <c r="B2406" s="40"/>
      <c r="C2406" s="63"/>
      <c r="D2406" s="63"/>
      <c r="E2406" s="63"/>
      <c r="F2406" s="145"/>
      <c r="G2406" s="25"/>
      <c r="H2406" s="264"/>
    </row>
    <row r="2407" spans="1:8" s="26" customFormat="1" x14ac:dyDescent="0.2">
      <c r="A2407" s="39"/>
      <c r="B2407" s="40"/>
      <c r="C2407" s="46"/>
      <c r="D2407" s="46"/>
      <c r="E2407" s="46"/>
      <c r="F2407" s="282"/>
      <c r="G2407" s="25"/>
      <c r="H2407" s="264"/>
    </row>
    <row r="2408" spans="1:8" s="26" customFormat="1" x14ac:dyDescent="0.2">
      <c r="A2408" s="44" t="s">
        <v>426</v>
      </c>
      <c r="B2408" s="47"/>
      <c r="C2408" s="46"/>
      <c r="D2408" s="46"/>
      <c r="E2408" s="46"/>
      <c r="F2408" s="282"/>
      <c r="G2408" s="25"/>
      <c r="H2408" s="264"/>
    </row>
    <row r="2409" spans="1:8" s="26" customFormat="1" x14ac:dyDescent="0.2">
      <c r="A2409" s="44" t="s">
        <v>377</v>
      </c>
      <c r="B2409" s="47"/>
      <c r="C2409" s="46"/>
      <c r="D2409" s="46"/>
      <c r="E2409" s="46"/>
      <c r="F2409" s="282"/>
      <c r="G2409" s="25"/>
      <c r="H2409" s="264"/>
    </row>
    <row r="2410" spans="1:8" s="26" customFormat="1" x14ac:dyDescent="0.2">
      <c r="A2410" s="44" t="s">
        <v>427</v>
      </c>
      <c r="B2410" s="47"/>
      <c r="C2410" s="46"/>
      <c r="D2410" s="46"/>
      <c r="E2410" s="46"/>
      <c r="F2410" s="282"/>
      <c r="G2410" s="25"/>
      <c r="H2410" s="264"/>
    </row>
    <row r="2411" spans="1:8" s="26" customFormat="1" x14ac:dyDescent="0.2">
      <c r="A2411" s="44" t="s">
        <v>293</v>
      </c>
      <c r="B2411" s="47"/>
      <c r="C2411" s="46"/>
      <c r="D2411" s="46"/>
      <c r="E2411" s="46"/>
      <c r="F2411" s="282"/>
      <c r="G2411" s="25"/>
      <c r="H2411" s="264"/>
    </row>
    <row r="2412" spans="1:8" s="26" customFormat="1" x14ac:dyDescent="0.2">
      <c r="A2412" s="44"/>
      <c r="B2412" s="72"/>
      <c r="C2412" s="63"/>
      <c r="D2412" s="63"/>
      <c r="E2412" s="63"/>
      <c r="F2412" s="145"/>
      <c r="G2412" s="25"/>
      <c r="H2412" s="264"/>
    </row>
    <row r="2413" spans="1:8" s="26" customFormat="1" x14ac:dyDescent="0.2">
      <c r="A2413" s="42">
        <v>410000</v>
      </c>
      <c r="B2413" s="43" t="s">
        <v>42</v>
      </c>
      <c r="C2413" s="41">
        <f t="shared" ref="C2413" si="909">C2414+C2419</f>
        <v>1376600</v>
      </c>
      <c r="D2413" s="41">
        <f t="shared" ref="D2413" si="910">D2414+D2419</f>
        <v>1525800</v>
      </c>
      <c r="E2413" s="41">
        <f>E2414+E2419</f>
        <v>0</v>
      </c>
      <c r="F2413" s="283">
        <f t="shared" ref="F2413:F2429" si="911">D2413/C2413*100</f>
        <v>110.83829725410432</v>
      </c>
      <c r="G2413" s="25"/>
      <c r="H2413" s="264"/>
    </row>
    <row r="2414" spans="1:8" s="26" customFormat="1" x14ac:dyDescent="0.2">
      <c r="A2414" s="42">
        <v>411000</v>
      </c>
      <c r="B2414" s="43" t="s">
        <v>43</v>
      </c>
      <c r="C2414" s="41">
        <f t="shared" ref="C2414" si="912">SUM(C2415:C2418)</f>
        <v>1188900</v>
      </c>
      <c r="D2414" s="41">
        <f t="shared" ref="D2414" si="913">SUM(D2415:D2418)</f>
        <v>1336200</v>
      </c>
      <c r="E2414" s="41">
        <f>SUM(E2415:E2418)</f>
        <v>0</v>
      </c>
      <c r="F2414" s="283">
        <f t="shared" si="911"/>
        <v>112.38960383547818</v>
      </c>
      <c r="G2414" s="25"/>
      <c r="H2414" s="264"/>
    </row>
    <row r="2415" spans="1:8" s="26" customFormat="1" x14ac:dyDescent="0.2">
      <c r="A2415" s="52">
        <v>411100</v>
      </c>
      <c r="B2415" s="45" t="s">
        <v>44</v>
      </c>
      <c r="C2415" s="54">
        <v>1080000</v>
      </c>
      <c r="D2415" s="46">
        <v>1241000</v>
      </c>
      <c r="E2415" s="54">
        <v>0</v>
      </c>
      <c r="F2415" s="280">
        <f t="shared" si="911"/>
        <v>114.90740740740742</v>
      </c>
      <c r="G2415" s="25"/>
      <c r="H2415" s="264"/>
    </row>
    <row r="2416" spans="1:8" s="26" customFormat="1" ht="40.5" x14ac:dyDescent="0.2">
      <c r="A2416" s="52">
        <v>411200</v>
      </c>
      <c r="B2416" s="45" t="s">
        <v>45</v>
      </c>
      <c r="C2416" s="54">
        <v>62000</v>
      </c>
      <c r="D2416" s="46">
        <v>62000</v>
      </c>
      <c r="E2416" s="54">
        <v>0</v>
      </c>
      <c r="F2416" s="280">
        <f t="shared" si="911"/>
        <v>100</v>
      </c>
      <c r="G2416" s="25"/>
      <c r="H2416" s="264"/>
    </row>
    <row r="2417" spans="1:8" s="26" customFormat="1" ht="40.5" x14ac:dyDescent="0.2">
      <c r="A2417" s="52">
        <v>411300</v>
      </c>
      <c r="B2417" s="45" t="s">
        <v>46</v>
      </c>
      <c r="C2417" s="54">
        <v>24900</v>
      </c>
      <c r="D2417" s="46">
        <v>10000</v>
      </c>
      <c r="E2417" s="54">
        <v>0</v>
      </c>
      <c r="F2417" s="280">
        <f t="shared" si="911"/>
        <v>40.160642570281126</v>
      </c>
      <c r="G2417" s="25"/>
      <c r="H2417" s="264"/>
    </row>
    <row r="2418" spans="1:8" s="26" customFormat="1" x14ac:dyDescent="0.2">
      <c r="A2418" s="52">
        <v>411400</v>
      </c>
      <c r="B2418" s="45" t="s">
        <v>47</v>
      </c>
      <c r="C2418" s="54">
        <v>22000</v>
      </c>
      <c r="D2418" s="46">
        <v>23200</v>
      </c>
      <c r="E2418" s="54">
        <v>0</v>
      </c>
      <c r="F2418" s="280">
        <f t="shared" si="911"/>
        <v>105.45454545454544</v>
      </c>
      <c r="G2418" s="25"/>
      <c r="H2418" s="264"/>
    </row>
    <row r="2419" spans="1:8" s="26" customFormat="1" x14ac:dyDescent="0.2">
      <c r="A2419" s="42">
        <v>412000</v>
      </c>
      <c r="B2419" s="47" t="s">
        <v>48</v>
      </c>
      <c r="C2419" s="41">
        <f>SUM(C2420:C2426)</f>
        <v>187700</v>
      </c>
      <c r="D2419" s="41">
        <f>SUM(D2420:D2426)</f>
        <v>189600</v>
      </c>
      <c r="E2419" s="41">
        <f>SUM(E2420:E2426)</f>
        <v>0</v>
      </c>
      <c r="F2419" s="283">
        <f t="shared" si="911"/>
        <v>101.01225359616409</v>
      </c>
      <c r="G2419" s="25"/>
      <c r="H2419" s="264"/>
    </row>
    <row r="2420" spans="1:8" s="26" customFormat="1" ht="40.5" x14ac:dyDescent="0.2">
      <c r="A2420" s="52">
        <v>412200</v>
      </c>
      <c r="B2420" s="45" t="s">
        <v>50</v>
      </c>
      <c r="C2420" s="54">
        <v>90100</v>
      </c>
      <c r="D2420" s="46">
        <v>92000</v>
      </c>
      <c r="E2420" s="54">
        <v>0</v>
      </c>
      <c r="F2420" s="280">
        <f t="shared" si="911"/>
        <v>102.10876803551609</v>
      </c>
      <c r="G2420" s="25"/>
      <c r="H2420" s="264"/>
    </row>
    <row r="2421" spans="1:8" s="26" customFormat="1" x14ac:dyDescent="0.2">
      <c r="A2421" s="52">
        <v>412300</v>
      </c>
      <c r="B2421" s="45" t="s">
        <v>51</v>
      </c>
      <c r="C2421" s="54">
        <v>16000</v>
      </c>
      <c r="D2421" s="46">
        <v>16000</v>
      </c>
      <c r="E2421" s="54">
        <v>0</v>
      </c>
      <c r="F2421" s="280">
        <f t="shared" si="911"/>
        <v>100</v>
      </c>
      <c r="G2421" s="25"/>
      <c r="H2421" s="264"/>
    </row>
    <row r="2422" spans="1:8" s="26" customFormat="1" x14ac:dyDescent="0.2">
      <c r="A2422" s="52">
        <v>412500</v>
      </c>
      <c r="B2422" s="45" t="s">
        <v>55</v>
      </c>
      <c r="C2422" s="54">
        <v>1500</v>
      </c>
      <c r="D2422" s="46">
        <v>1500</v>
      </c>
      <c r="E2422" s="54">
        <v>0</v>
      </c>
      <c r="F2422" s="280">
        <f t="shared" si="911"/>
        <v>100</v>
      </c>
      <c r="G2422" s="25"/>
      <c r="H2422" s="264"/>
    </row>
    <row r="2423" spans="1:8" s="26" customFormat="1" x14ac:dyDescent="0.2">
      <c r="A2423" s="52">
        <v>412600</v>
      </c>
      <c r="B2423" s="45" t="s">
        <v>56</v>
      </c>
      <c r="C2423" s="54">
        <v>3000</v>
      </c>
      <c r="D2423" s="46">
        <v>3000</v>
      </c>
      <c r="E2423" s="54">
        <v>0</v>
      </c>
      <c r="F2423" s="280">
        <f t="shared" si="911"/>
        <v>100</v>
      </c>
      <c r="G2423" s="25"/>
      <c r="H2423" s="264"/>
    </row>
    <row r="2424" spans="1:8" s="26" customFormat="1" x14ac:dyDescent="0.2">
      <c r="A2424" s="52">
        <v>412700</v>
      </c>
      <c r="B2424" s="45" t="s">
        <v>58</v>
      </c>
      <c r="C2424" s="54">
        <v>74100</v>
      </c>
      <c r="D2424" s="46">
        <v>74100</v>
      </c>
      <c r="E2424" s="54">
        <v>0</v>
      </c>
      <c r="F2424" s="280">
        <f t="shared" si="911"/>
        <v>100</v>
      </c>
      <c r="G2424" s="25"/>
      <c r="H2424" s="264"/>
    </row>
    <row r="2425" spans="1:8" s="26" customFormat="1" x14ac:dyDescent="0.2">
      <c r="A2425" s="52">
        <v>412900</v>
      </c>
      <c r="B2425" s="45" t="s">
        <v>72</v>
      </c>
      <c r="C2425" s="54">
        <v>1000</v>
      </c>
      <c r="D2425" s="46">
        <v>1000</v>
      </c>
      <c r="E2425" s="54">
        <v>0</v>
      </c>
      <c r="F2425" s="280">
        <f t="shared" si="911"/>
        <v>100</v>
      </c>
      <c r="G2425" s="25"/>
      <c r="H2425" s="264"/>
    </row>
    <row r="2426" spans="1:8" s="26" customFormat="1" x14ac:dyDescent="0.2">
      <c r="A2426" s="52">
        <v>412900</v>
      </c>
      <c r="B2426" s="49" t="s">
        <v>76</v>
      </c>
      <c r="C2426" s="54">
        <v>2000</v>
      </c>
      <c r="D2426" s="46">
        <v>2000</v>
      </c>
      <c r="E2426" s="54">
        <v>0</v>
      </c>
      <c r="F2426" s="280">
        <f t="shared" si="911"/>
        <v>100</v>
      </c>
      <c r="G2426" s="25"/>
      <c r="H2426" s="264"/>
    </row>
    <row r="2427" spans="1:8" s="51" customFormat="1" x14ac:dyDescent="0.2">
      <c r="A2427" s="42">
        <v>510000</v>
      </c>
      <c r="B2427" s="47" t="s">
        <v>245</v>
      </c>
      <c r="C2427" s="41">
        <f t="shared" ref="C2427:C2428" si="914">C2428</f>
        <v>5000</v>
      </c>
      <c r="D2427" s="41">
        <f t="shared" ref="D2427:D2428" si="915">D2428</f>
        <v>5000</v>
      </c>
      <c r="E2427" s="41">
        <f t="shared" ref="E2427:E2428" si="916">E2428</f>
        <v>0</v>
      </c>
      <c r="F2427" s="283">
        <f t="shared" si="911"/>
        <v>100</v>
      </c>
      <c r="G2427" s="266"/>
      <c r="H2427" s="264"/>
    </row>
    <row r="2428" spans="1:8" s="51" customFormat="1" x14ac:dyDescent="0.2">
      <c r="A2428" s="42">
        <v>511000</v>
      </c>
      <c r="B2428" s="47" t="s">
        <v>246</v>
      </c>
      <c r="C2428" s="41">
        <f t="shared" si="914"/>
        <v>5000</v>
      </c>
      <c r="D2428" s="41">
        <f t="shared" si="915"/>
        <v>5000</v>
      </c>
      <c r="E2428" s="41">
        <f t="shared" si="916"/>
        <v>0</v>
      </c>
      <c r="F2428" s="283">
        <f t="shared" si="911"/>
        <v>100</v>
      </c>
      <c r="G2428" s="266"/>
      <c r="H2428" s="264"/>
    </row>
    <row r="2429" spans="1:8" s="26" customFormat="1" x14ac:dyDescent="0.2">
      <c r="A2429" s="52">
        <v>511300</v>
      </c>
      <c r="B2429" s="45" t="s">
        <v>249</v>
      </c>
      <c r="C2429" s="54">
        <v>5000</v>
      </c>
      <c r="D2429" s="46">
        <v>5000</v>
      </c>
      <c r="E2429" s="54">
        <v>0</v>
      </c>
      <c r="F2429" s="280">
        <f t="shared" si="911"/>
        <v>100</v>
      </c>
      <c r="G2429" s="25"/>
      <c r="H2429" s="264"/>
    </row>
    <row r="2430" spans="1:8" s="51" customFormat="1" x14ac:dyDescent="0.2">
      <c r="A2430" s="42">
        <v>630000</v>
      </c>
      <c r="B2430" s="47" t="s">
        <v>277</v>
      </c>
      <c r="C2430" s="41">
        <f t="shared" ref="C2430" si="917">C2431</f>
        <v>0</v>
      </c>
      <c r="D2430" s="41">
        <f t="shared" ref="D2430" si="918">D2431</f>
        <v>0</v>
      </c>
      <c r="E2430" s="41">
        <f t="shared" ref="E2430" si="919">E2431</f>
        <v>328000</v>
      </c>
      <c r="F2430" s="283">
        <v>0</v>
      </c>
      <c r="G2430" s="266"/>
      <c r="H2430" s="264"/>
    </row>
    <row r="2431" spans="1:8" s="51" customFormat="1" x14ac:dyDescent="0.2">
      <c r="A2431" s="42">
        <v>631000</v>
      </c>
      <c r="B2431" s="47" t="s">
        <v>278</v>
      </c>
      <c r="C2431" s="41">
        <f>0+C2432</f>
        <v>0</v>
      </c>
      <c r="D2431" s="41">
        <f>0+D2432</f>
        <v>0</v>
      </c>
      <c r="E2431" s="41">
        <f>0+E2432</f>
        <v>328000</v>
      </c>
      <c r="F2431" s="283">
        <v>0</v>
      </c>
      <c r="G2431" s="266"/>
      <c r="H2431" s="264"/>
    </row>
    <row r="2432" spans="1:8" s="26" customFormat="1" x14ac:dyDescent="0.2">
      <c r="A2432" s="52">
        <v>631200</v>
      </c>
      <c r="B2432" s="45" t="s">
        <v>280</v>
      </c>
      <c r="C2432" s="54">
        <v>0</v>
      </c>
      <c r="D2432" s="46">
        <v>0</v>
      </c>
      <c r="E2432" s="46">
        <v>328000</v>
      </c>
      <c r="F2432" s="280">
        <v>0</v>
      </c>
      <c r="G2432" s="25"/>
      <c r="H2432" s="264"/>
    </row>
    <row r="2433" spans="1:8" s="26" customFormat="1" x14ac:dyDescent="0.2">
      <c r="A2433" s="82"/>
      <c r="B2433" s="76" t="s">
        <v>294</v>
      </c>
      <c r="C2433" s="80">
        <f>C2413+C2427+C2430</f>
        <v>1381600</v>
      </c>
      <c r="D2433" s="80">
        <f>D2413+D2427+D2430</f>
        <v>1530800</v>
      </c>
      <c r="E2433" s="80">
        <f>E2413+E2427+E2430</f>
        <v>328000</v>
      </c>
      <c r="F2433" s="30">
        <f>D2433/C2433*100</f>
        <v>110.79907353792704</v>
      </c>
      <c r="G2433" s="25"/>
      <c r="H2433" s="264"/>
    </row>
    <row r="2434" spans="1:8" s="26" customFormat="1" x14ac:dyDescent="0.2">
      <c r="A2434" s="62"/>
      <c r="B2434" s="40"/>
      <c r="C2434" s="46"/>
      <c r="D2434" s="46"/>
      <c r="E2434" s="46"/>
      <c r="F2434" s="282"/>
      <c r="G2434" s="25"/>
      <c r="H2434" s="264"/>
    </row>
    <row r="2435" spans="1:8" s="26" customFormat="1" x14ac:dyDescent="0.2">
      <c r="A2435" s="39"/>
      <c r="B2435" s="40"/>
      <c r="C2435" s="46"/>
      <c r="D2435" s="46"/>
      <c r="E2435" s="46"/>
      <c r="F2435" s="282"/>
      <c r="G2435" s="25"/>
      <c r="H2435" s="264"/>
    </row>
    <row r="2436" spans="1:8" s="26" customFormat="1" x14ac:dyDescent="0.2">
      <c r="A2436" s="44" t="s">
        <v>428</v>
      </c>
      <c r="B2436" s="47"/>
      <c r="C2436" s="46"/>
      <c r="D2436" s="46"/>
      <c r="E2436" s="46"/>
      <c r="F2436" s="282"/>
      <c r="G2436" s="25"/>
      <c r="H2436" s="264"/>
    </row>
    <row r="2437" spans="1:8" s="26" customFormat="1" x14ac:dyDescent="0.2">
      <c r="A2437" s="44" t="s">
        <v>377</v>
      </c>
      <c r="B2437" s="47"/>
      <c r="C2437" s="46"/>
      <c r="D2437" s="46"/>
      <c r="E2437" s="46"/>
      <c r="F2437" s="282"/>
      <c r="G2437" s="25"/>
      <c r="H2437" s="264"/>
    </row>
    <row r="2438" spans="1:8" s="26" customFormat="1" x14ac:dyDescent="0.2">
      <c r="A2438" s="44" t="s">
        <v>429</v>
      </c>
      <c r="B2438" s="47"/>
      <c r="C2438" s="46"/>
      <c r="D2438" s="46"/>
      <c r="E2438" s="46"/>
      <c r="F2438" s="282"/>
      <c r="G2438" s="25"/>
      <c r="H2438" s="264"/>
    </row>
    <row r="2439" spans="1:8" s="26" customFormat="1" x14ac:dyDescent="0.2">
      <c r="A2439" s="44" t="s">
        <v>293</v>
      </c>
      <c r="B2439" s="47"/>
      <c r="C2439" s="46"/>
      <c r="D2439" s="46"/>
      <c r="E2439" s="46"/>
      <c r="F2439" s="282"/>
      <c r="G2439" s="25"/>
      <c r="H2439" s="264"/>
    </row>
    <row r="2440" spans="1:8" s="26" customFormat="1" x14ac:dyDescent="0.2">
      <c r="A2440" s="44"/>
      <c r="B2440" s="72"/>
      <c r="C2440" s="63"/>
      <c r="D2440" s="63"/>
      <c r="E2440" s="63"/>
      <c r="F2440" s="145"/>
      <c r="G2440" s="25"/>
      <c r="H2440" s="264"/>
    </row>
    <row r="2441" spans="1:8" s="26" customFormat="1" x14ac:dyDescent="0.2">
      <c r="A2441" s="42">
        <v>410000</v>
      </c>
      <c r="B2441" s="43" t="s">
        <v>42</v>
      </c>
      <c r="C2441" s="41">
        <f t="shared" ref="C2441" si="920">C2442+C2447</f>
        <v>1389500.0000000009</v>
      </c>
      <c r="D2441" s="41">
        <f t="shared" ref="D2441" si="921">D2442+D2447</f>
        <v>1476600</v>
      </c>
      <c r="E2441" s="41">
        <f>E2442+E2447</f>
        <v>0</v>
      </c>
      <c r="F2441" s="283">
        <f t="shared" ref="F2441:F2454" si="922">D2441/C2441*100</f>
        <v>106.26844188557027</v>
      </c>
      <c r="G2441" s="25"/>
      <c r="H2441" s="264"/>
    </row>
    <row r="2442" spans="1:8" s="26" customFormat="1" x14ac:dyDescent="0.2">
      <c r="A2442" s="42">
        <v>411000</v>
      </c>
      <c r="B2442" s="43" t="s">
        <v>43</v>
      </c>
      <c r="C2442" s="41">
        <f t="shared" ref="C2442" si="923">SUM(C2443:C2446)</f>
        <v>1187500.0000000009</v>
      </c>
      <c r="D2442" s="41">
        <f t="shared" ref="D2442" si="924">SUM(D2443:D2446)</f>
        <v>1273000</v>
      </c>
      <c r="E2442" s="41">
        <f>SUM(E2443:E2446)</f>
        <v>0</v>
      </c>
      <c r="F2442" s="283">
        <f t="shared" si="922"/>
        <v>107.19999999999992</v>
      </c>
      <c r="G2442" s="25"/>
      <c r="H2442" s="264"/>
    </row>
    <row r="2443" spans="1:8" s="26" customFormat="1" x14ac:dyDescent="0.2">
      <c r="A2443" s="52">
        <v>411100</v>
      </c>
      <c r="B2443" s="45" t="s">
        <v>44</v>
      </c>
      <c r="C2443" s="54">
        <v>1090000.0000000009</v>
      </c>
      <c r="D2443" s="46">
        <v>1175000</v>
      </c>
      <c r="E2443" s="54">
        <v>0</v>
      </c>
      <c r="F2443" s="280">
        <f t="shared" si="922"/>
        <v>107.79816513761457</v>
      </c>
      <c r="G2443" s="25"/>
      <c r="H2443" s="264"/>
    </row>
    <row r="2444" spans="1:8" s="26" customFormat="1" ht="40.5" x14ac:dyDescent="0.2">
      <c r="A2444" s="52">
        <v>411200</v>
      </c>
      <c r="B2444" s="45" t="s">
        <v>45</v>
      </c>
      <c r="C2444" s="54">
        <v>47000</v>
      </c>
      <c r="D2444" s="46">
        <v>47000</v>
      </c>
      <c r="E2444" s="54">
        <v>0</v>
      </c>
      <c r="F2444" s="280">
        <f t="shared" si="922"/>
        <v>100</v>
      </c>
      <c r="G2444" s="25"/>
      <c r="H2444" s="264"/>
    </row>
    <row r="2445" spans="1:8" s="26" customFormat="1" ht="40.5" x14ac:dyDescent="0.2">
      <c r="A2445" s="52">
        <v>411300</v>
      </c>
      <c r="B2445" s="45" t="s">
        <v>46</v>
      </c>
      <c r="C2445" s="54">
        <v>34500</v>
      </c>
      <c r="D2445" s="46">
        <v>35000</v>
      </c>
      <c r="E2445" s="54">
        <v>0</v>
      </c>
      <c r="F2445" s="280">
        <f t="shared" si="922"/>
        <v>101.44927536231884</v>
      </c>
      <c r="G2445" s="25"/>
      <c r="H2445" s="264"/>
    </row>
    <row r="2446" spans="1:8" s="26" customFormat="1" x14ac:dyDescent="0.2">
      <c r="A2446" s="52">
        <v>411400</v>
      </c>
      <c r="B2446" s="45" t="s">
        <v>47</v>
      </c>
      <c r="C2446" s="54">
        <v>15999.999999999998</v>
      </c>
      <c r="D2446" s="46">
        <v>15999.999999999998</v>
      </c>
      <c r="E2446" s="54">
        <v>0</v>
      </c>
      <c r="F2446" s="280">
        <f t="shared" si="922"/>
        <v>100</v>
      </c>
      <c r="G2446" s="25"/>
      <c r="H2446" s="264"/>
    </row>
    <row r="2447" spans="1:8" s="26" customFormat="1" x14ac:dyDescent="0.2">
      <c r="A2447" s="42">
        <v>412000</v>
      </c>
      <c r="B2447" s="47" t="s">
        <v>48</v>
      </c>
      <c r="C2447" s="41">
        <f t="shared" ref="C2447" si="925">SUM(C2448:C2458)</f>
        <v>202000</v>
      </c>
      <c r="D2447" s="41">
        <f t="shared" ref="D2447" si="926">SUM(D2448:D2458)</f>
        <v>203600</v>
      </c>
      <c r="E2447" s="41">
        <f>SUM(E2448:E2458)</f>
        <v>0</v>
      </c>
      <c r="F2447" s="283">
        <f t="shared" si="922"/>
        <v>100.79207920792079</v>
      </c>
      <c r="G2447" s="25"/>
      <c r="H2447" s="264"/>
    </row>
    <row r="2448" spans="1:8" s="26" customFormat="1" ht="40.5" x14ac:dyDescent="0.2">
      <c r="A2448" s="52">
        <v>412200</v>
      </c>
      <c r="B2448" s="45" t="s">
        <v>50</v>
      </c>
      <c r="C2448" s="54">
        <v>117000</v>
      </c>
      <c r="D2448" s="46">
        <v>118000</v>
      </c>
      <c r="E2448" s="54">
        <v>0</v>
      </c>
      <c r="F2448" s="280">
        <f t="shared" si="922"/>
        <v>100.85470085470085</v>
      </c>
      <c r="G2448" s="25"/>
      <c r="H2448" s="264"/>
    </row>
    <row r="2449" spans="1:8" s="26" customFormat="1" x14ac:dyDescent="0.2">
      <c r="A2449" s="52">
        <v>412300</v>
      </c>
      <c r="B2449" s="45" t="s">
        <v>51</v>
      </c>
      <c r="C2449" s="54">
        <v>23999.999999999993</v>
      </c>
      <c r="D2449" s="46">
        <v>23999.999999999993</v>
      </c>
      <c r="E2449" s="54">
        <v>0</v>
      </c>
      <c r="F2449" s="280">
        <f t="shared" si="922"/>
        <v>100</v>
      </c>
      <c r="G2449" s="25"/>
      <c r="H2449" s="264"/>
    </row>
    <row r="2450" spans="1:8" s="26" customFormat="1" x14ac:dyDescent="0.2">
      <c r="A2450" s="52">
        <v>412500</v>
      </c>
      <c r="B2450" s="45" t="s">
        <v>55</v>
      </c>
      <c r="C2450" s="54">
        <v>5000</v>
      </c>
      <c r="D2450" s="46">
        <v>5000</v>
      </c>
      <c r="E2450" s="54">
        <v>0</v>
      </c>
      <c r="F2450" s="280">
        <f t="shared" si="922"/>
        <v>100</v>
      </c>
      <c r="G2450" s="25"/>
      <c r="H2450" s="264"/>
    </row>
    <row r="2451" spans="1:8" s="26" customFormat="1" x14ac:dyDescent="0.2">
      <c r="A2451" s="52">
        <v>412600</v>
      </c>
      <c r="B2451" s="45" t="s">
        <v>56</v>
      </c>
      <c r="C2451" s="54">
        <v>3300</v>
      </c>
      <c r="D2451" s="46">
        <v>3300</v>
      </c>
      <c r="E2451" s="54">
        <v>0</v>
      </c>
      <c r="F2451" s="280">
        <f t="shared" si="922"/>
        <v>100</v>
      </c>
      <c r="G2451" s="25"/>
      <c r="H2451" s="264"/>
    </row>
    <row r="2452" spans="1:8" s="26" customFormat="1" x14ac:dyDescent="0.2">
      <c r="A2452" s="52">
        <v>412700</v>
      </c>
      <c r="B2452" s="45" t="s">
        <v>58</v>
      </c>
      <c r="C2452" s="54">
        <v>47000</v>
      </c>
      <c r="D2452" s="46">
        <v>47000</v>
      </c>
      <c r="E2452" s="54">
        <v>0</v>
      </c>
      <c r="F2452" s="280">
        <f t="shared" si="922"/>
        <v>100</v>
      </c>
      <c r="G2452" s="25"/>
      <c r="H2452" s="264"/>
    </row>
    <row r="2453" spans="1:8" s="26" customFormat="1" x14ac:dyDescent="0.2">
      <c r="A2453" s="52">
        <v>412900</v>
      </c>
      <c r="B2453" s="45" t="s">
        <v>72</v>
      </c>
      <c r="C2453" s="54">
        <v>1700</v>
      </c>
      <c r="D2453" s="46">
        <v>1700</v>
      </c>
      <c r="E2453" s="54">
        <v>0</v>
      </c>
      <c r="F2453" s="280">
        <f t="shared" si="922"/>
        <v>100</v>
      </c>
      <c r="G2453" s="25"/>
      <c r="H2453" s="264"/>
    </row>
    <row r="2454" spans="1:8" s="26" customFormat="1" x14ac:dyDescent="0.2">
      <c r="A2454" s="52">
        <v>412900</v>
      </c>
      <c r="B2454" s="49" t="s">
        <v>73</v>
      </c>
      <c r="C2454" s="54">
        <v>600</v>
      </c>
      <c r="D2454" s="46">
        <v>600</v>
      </c>
      <c r="E2454" s="54">
        <v>0</v>
      </c>
      <c r="F2454" s="280">
        <f t="shared" si="922"/>
        <v>100</v>
      </c>
      <c r="G2454" s="25"/>
      <c r="H2454" s="264"/>
    </row>
    <row r="2455" spans="1:8" s="26" customFormat="1" x14ac:dyDescent="0.2">
      <c r="A2455" s="52">
        <v>412900</v>
      </c>
      <c r="B2455" s="49" t="s">
        <v>74</v>
      </c>
      <c r="C2455" s="54">
        <v>0</v>
      </c>
      <c r="D2455" s="46">
        <v>500</v>
      </c>
      <c r="E2455" s="54">
        <v>0</v>
      </c>
      <c r="F2455" s="280">
        <v>0</v>
      </c>
      <c r="G2455" s="25"/>
      <c r="H2455" s="264"/>
    </row>
    <row r="2456" spans="1:8" s="26" customFormat="1" x14ac:dyDescent="0.2">
      <c r="A2456" s="52">
        <v>412900</v>
      </c>
      <c r="B2456" s="49" t="s">
        <v>75</v>
      </c>
      <c r="C2456" s="54">
        <v>1100</v>
      </c>
      <c r="D2456" s="46">
        <v>300</v>
      </c>
      <c r="E2456" s="54">
        <v>0</v>
      </c>
      <c r="F2456" s="280">
        <f>D2456/C2456*100</f>
        <v>27.27272727272727</v>
      </c>
      <c r="G2456" s="25"/>
      <c r="H2456" s="264"/>
    </row>
    <row r="2457" spans="1:8" s="26" customFormat="1" x14ac:dyDescent="0.2">
      <c r="A2457" s="52">
        <v>412900</v>
      </c>
      <c r="B2457" s="49" t="s">
        <v>76</v>
      </c>
      <c r="C2457" s="54">
        <v>2300</v>
      </c>
      <c r="D2457" s="46">
        <v>2200</v>
      </c>
      <c r="E2457" s="54">
        <v>0</v>
      </c>
      <c r="F2457" s="280">
        <f>D2457/C2457*100</f>
        <v>95.652173913043484</v>
      </c>
      <c r="G2457" s="25"/>
      <c r="H2457" s="264"/>
    </row>
    <row r="2458" spans="1:8" s="26" customFormat="1" x14ac:dyDescent="0.2">
      <c r="A2458" s="52">
        <v>412900</v>
      </c>
      <c r="B2458" s="49" t="s">
        <v>78</v>
      </c>
      <c r="C2458" s="54">
        <v>0</v>
      </c>
      <c r="D2458" s="46">
        <v>1000</v>
      </c>
      <c r="E2458" s="54">
        <v>0</v>
      </c>
      <c r="F2458" s="280">
        <v>0</v>
      </c>
      <c r="G2458" s="25"/>
      <c r="H2458" s="264"/>
    </row>
    <row r="2459" spans="1:8" s="51" customFormat="1" x14ac:dyDescent="0.2">
      <c r="A2459" s="42">
        <v>510000</v>
      </c>
      <c r="B2459" s="47" t="s">
        <v>245</v>
      </c>
      <c r="C2459" s="41">
        <f>C2460+0</f>
        <v>8000</v>
      </c>
      <c r="D2459" s="41">
        <f>D2460+0</f>
        <v>8000</v>
      </c>
      <c r="E2459" s="41">
        <f>E2460+0</f>
        <v>0</v>
      </c>
      <c r="F2459" s="283">
        <f>D2459/C2459*100</f>
        <v>100</v>
      </c>
      <c r="G2459" s="266"/>
      <c r="H2459" s="264"/>
    </row>
    <row r="2460" spans="1:8" s="51" customFormat="1" x14ac:dyDescent="0.2">
      <c r="A2460" s="42">
        <v>511000</v>
      </c>
      <c r="B2460" s="47" t="s">
        <v>246</v>
      </c>
      <c r="C2460" s="41">
        <f>SUM(C2461:C2462)</f>
        <v>8000</v>
      </c>
      <c r="D2460" s="41">
        <f>SUM(D2461:D2462)</f>
        <v>8000</v>
      </c>
      <c r="E2460" s="41">
        <f>SUM(E2461:E2462)</f>
        <v>0</v>
      </c>
      <c r="F2460" s="283">
        <f>D2460/C2460*100</f>
        <v>100</v>
      </c>
      <c r="G2460" s="266"/>
      <c r="H2460" s="264"/>
    </row>
    <row r="2461" spans="1:8" s="26" customFormat="1" ht="40.5" x14ac:dyDescent="0.2">
      <c r="A2461" s="52">
        <v>511200</v>
      </c>
      <c r="B2461" s="45" t="s">
        <v>248</v>
      </c>
      <c r="C2461" s="54">
        <v>1000</v>
      </c>
      <c r="D2461" s="46">
        <v>1000</v>
      </c>
      <c r="E2461" s="54">
        <v>0</v>
      </c>
      <c r="F2461" s="280">
        <f>D2461/C2461*100</f>
        <v>100</v>
      </c>
      <c r="G2461" s="25"/>
      <c r="H2461" s="264"/>
    </row>
    <row r="2462" spans="1:8" s="26" customFormat="1" x14ac:dyDescent="0.2">
      <c r="A2462" s="52">
        <v>511300</v>
      </c>
      <c r="B2462" s="45" t="s">
        <v>249</v>
      </c>
      <c r="C2462" s="54">
        <v>7000</v>
      </c>
      <c r="D2462" s="46">
        <v>7000</v>
      </c>
      <c r="E2462" s="54">
        <v>0</v>
      </c>
      <c r="F2462" s="280">
        <f>D2462/C2462*100</f>
        <v>100</v>
      </c>
      <c r="G2462" s="25"/>
      <c r="H2462" s="264"/>
    </row>
    <row r="2463" spans="1:8" s="51" customFormat="1" x14ac:dyDescent="0.2">
      <c r="A2463" s="42">
        <v>630000</v>
      </c>
      <c r="B2463" s="47" t="s">
        <v>277</v>
      </c>
      <c r="C2463" s="41">
        <f>C2464+C2466</f>
        <v>11000</v>
      </c>
      <c r="D2463" s="41">
        <f>D2464+D2466</f>
        <v>20000</v>
      </c>
      <c r="E2463" s="41">
        <f>E2464+E2466</f>
        <v>1500000</v>
      </c>
      <c r="F2463" s="283">
        <f>D2463/C2463*100</f>
        <v>181.81818181818181</v>
      </c>
      <c r="G2463" s="266"/>
      <c r="H2463" s="264"/>
    </row>
    <row r="2464" spans="1:8" s="51" customFormat="1" x14ac:dyDescent="0.2">
      <c r="A2464" s="42">
        <v>631000</v>
      </c>
      <c r="B2464" s="47" t="s">
        <v>278</v>
      </c>
      <c r="C2464" s="41">
        <f>0+C2465</f>
        <v>0</v>
      </c>
      <c r="D2464" s="41">
        <f>0+D2465</f>
        <v>0</v>
      </c>
      <c r="E2464" s="41">
        <f>0+E2465</f>
        <v>1500000</v>
      </c>
      <c r="F2464" s="283">
        <v>0</v>
      </c>
      <c r="G2464" s="266"/>
      <c r="H2464" s="264"/>
    </row>
    <row r="2465" spans="1:8" s="26" customFormat="1" x14ac:dyDescent="0.2">
      <c r="A2465" s="52">
        <v>631200</v>
      </c>
      <c r="B2465" s="45" t="s">
        <v>280</v>
      </c>
      <c r="C2465" s="54">
        <v>0</v>
      </c>
      <c r="D2465" s="46">
        <v>0</v>
      </c>
      <c r="E2465" s="46">
        <v>1500000</v>
      </c>
      <c r="F2465" s="280">
        <v>0</v>
      </c>
      <c r="G2465" s="25"/>
      <c r="H2465" s="264"/>
    </row>
    <row r="2466" spans="1:8" s="51" customFormat="1" x14ac:dyDescent="0.2">
      <c r="A2466" s="42">
        <v>638000</v>
      </c>
      <c r="B2466" s="47" t="s">
        <v>284</v>
      </c>
      <c r="C2466" s="41">
        <f t="shared" ref="C2466" si="927">C2467</f>
        <v>11000</v>
      </c>
      <c r="D2466" s="41">
        <f t="shared" ref="D2466" si="928">D2467</f>
        <v>20000</v>
      </c>
      <c r="E2466" s="41">
        <f t="shared" ref="E2466" si="929">E2467</f>
        <v>0</v>
      </c>
      <c r="F2466" s="283">
        <f>D2466/C2466*100</f>
        <v>181.81818181818181</v>
      </c>
      <c r="G2466" s="266"/>
      <c r="H2466" s="264"/>
    </row>
    <row r="2467" spans="1:8" s="26" customFormat="1" x14ac:dyDescent="0.2">
      <c r="A2467" s="52">
        <v>638100</v>
      </c>
      <c r="B2467" s="45" t="s">
        <v>285</v>
      </c>
      <c r="C2467" s="54">
        <v>11000</v>
      </c>
      <c r="D2467" s="46">
        <v>20000</v>
      </c>
      <c r="E2467" s="54">
        <v>0</v>
      </c>
      <c r="F2467" s="280">
        <f>D2467/C2467*100</f>
        <v>181.81818181818181</v>
      </c>
      <c r="G2467" s="25"/>
      <c r="H2467" s="264"/>
    </row>
    <row r="2468" spans="1:8" s="26" customFormat="1" x14ac:dyDescent="0.2">
      <c r="A2468" s="82"/>
      <c r="B2468" s="76" t="s">
        <v>294</v>
      </c>
      <c r="C2468" s="80">
        <f>C2441+C2459+C2463</f>
        <v>1408500.0000000009</v>
      </c>
      <c r="D2468" s="80">
        <f>D2441+D2459+D2463</f>
        <v>1504600</v>
      </c>
      <c r="E2468" s="80">
        <f>E2441+E2459+E2463</f>
        <v>1500000</v>
      </c>
      <c r="F2468" s="30">
        <f>D2468/C2468*100</f>
        <v>106.82286119985793</v>
      </c>
      <c r="G2468" s="25"/>
      <c r="H2468" s="264"/>
    </row>
    <row r="2469" spans="1:8" s="26" customFormat="1" x14ac:dyDescent="0.2">
      <c r="A2469" s="62"/>
      <c r="B2469" s="40"/>
      <c r="C2469" s="63"/>
      <c r="D2469" s="63"/>
      <c r="E2469" s="63"/>
      <c r="F2469" s="145"/>
      <c r="G2469" s="25"/>
      <c r="H2469" s="264"/>
    </row>
    <row r="2470" spans="1:8" s="26" customFormat="1" x14ac:dyDescent="0.2">
      <c r="A2470" s="39"/>
      <c r="B2470" s="40"/>
      <c r="C2470" s="46"/>
      <c r="D2470" s="46"/>
      <c r="E2470" s="46"/>
      <c r="F2470" s="282"/>
      <c r="G2470" s="25"/>
      <c r="H2470" s="264"/>
    </row>
    <row r="2471" spans="1:8" s="26" customFormat="1" x14ac:dyDescent="0.2">
      <c r="A2471" s="44" t="s">
        <v>430</v>
      </c>
      <c r="B2471" s="47"/>
      <c r="C2471" s="46"/>
      <c r="D2471" s="46"/>
      <c r="E2471" s="46"/>
      <c r="F2471" s="282"/>
      <c r="G2471" s="25"/>
      <c r="H2471" s="264"/>
    </row>
    <row r="2472" spans="1:8" s="26" customFormat="1" x14ac:dyDescent="0.2">
      <c r="A2472" s="44" t="s">
        <v>377</v>
      </c>
      <c r="B2472" s="47"/>
      <c r="C2472" s="46"/>
      <c r="D2472" s="46"/>
      <c r="E2472" s="46"/>
      <c r="F2472" s="282"/>
      <c r="G2472" s="25"/>
      <c r="H2472" s="264"/>
    </row>
    <row r="2473" spans="1:8" s="26" customFormat="1" x14ac:dyDescent="0.2">
      <c r="A2473" s="44" t="s">
        <v>431</v>
      </c>
      <c r="B2473" s="47"/>
      <c r="C2473" s="46"/>
      <c r="D2473" s="46"/>
      <c r="E2473" s="46"/>
      <c r="F2473" s="282"/>
      <c r="G2473" s="25"/>
      <c r="H2473" s="264"/>
    </row>
    <row r="2474" spans="1:8" s="26" customFormat="1" x14ac:dyDescent="0.2">
      <c r="A2474" s="44" t="s">
        <v>293</v>
      </c>
      <c r="B2474" s="47"/>
      <c r="C2474" s="46"/>
      <c r="D2474" s="46"/>
      <c r="E2474" s="46"/>
      <c r="F2474" s="282"/>
      <c r="G2474" s="25"/>
      <c r="H2474" s="264"/>
    </row>
    <row r="2475" spans="1:8" s="26" customFormat="1" x14ac:dyDescent="0.2">
      <c r="A2475" s="44"/>
      <c r="B2475" s="72"/>
      <c r="C2475" s="63"/>
      <c r="D2475" s="63"/>
      <c r="E2475" s="63"/>
      <c r="F2475" s="145"/>
      <c r="G2475" s="25"/>
      <c r="H2475" s="264"/>
    </row>
    <row r="2476" spans="1:8" s="26" customFormat="1" x14ac:dyDescent="0.2">
      <c r="A2476" s="42">
        <v>410000</v>
      </c>
      <c r="B2476" s="43" t="s">
        <v>42</v>
      </c>
      <c r="C2476" s="41">
        <f t="shared" ref="C2476" si="930">C2477+C2482</f>
        <v>2290200</v>
      </c>
      <c r="D2476" s="41">
        <f t="shared" ref="D2476" si="931">D2477+D2482</f>
        <v>2491100</v>
      </c>
      <c r="E2476" s="41">
        <f>E2477+E2482</f>
        <v>0</v>
      </c>
      <c r="F2476" s="283">
        <f t="shared" ref="F2476:F2488" si="932">D2476/C2476*100</f>
        <v>108.77215963671296</v>
      </c>
      <c r="G2476" s="25"/>
      <c r="H2476" s="264"/>
    </row>
    <row r="2477" spans="1:8" s="26" customFormat="1" x14ac:dyDescent="0.2">
      <c r="A2477" s="42">
        <v>411000</v>
      </c>
      <c r="B2477" s="43" t="s">
        <v>43</v>
      </c>
      <c r="C2477" s="41">
        <f t="shared" ref="C2477" si="933">SUM(C2478:C2481)</f>
        <v>1910000</v>
      </c>
      <c r="D2477" s="41">
        <f t="shared" ref="D2477" si="934">SUM(D2478:D2481)</f>
        <v>2107400</v>
      </c>
      <c r="E2477" s="41">
        <f>SUM(E2478:E2481)</f>
        <v>0</v>
      </c>
      <c r="F2477" s="283">
        <f t="shared" si="932"/>
        <v>110.33507853403141</v>
      </c>
      <c r="G2477" s="25"/>
      <c r="H2477" s="264"/>
    </row>
    <row r="2478" spans="1:8" s="26" customFormat="1" x14ac:dyDescent="0.2">
      <c r="A2478" s="52">
        <v>411100</v>
      </c>
      <c r="B2478" s="45" t="s">
        <v>44</v>
      </c>
      <c r="C2478" s="54">
        <v>1740000</v>
      </c>
      <c r="D2478" s="46">
        <v>1964000</v>
      </c>
      <c r="E2478" s="54">
        <v>0</v>
      </c>
      <c r="F2478" s="280">
        <f t="shared" si="932"/>
        <v>112.87356321839081</v>
      </c>
      <c r="G2478" s="25"/>
      <c r="H2478" s="264"/>
    </row>
    <row r="2479" spans="1:8" s="26" customFormat="1" ht="40.5" x14ac:dyDescent="0.2">
      <c r="A2479" s="52">
        <v>411200</v>
      </c>
      <c r="B2479" s="45" t="s">
        <v>45</v>
      </c>
      <c r="C2479" s="54">
        <v>100000</v>
      </c>
      <c r="D2479" s="46">
        <v>91400</v>
      </c>
      <c r="E2479" s="54">
        <v>0</v>
      </c>
      <c r="F2479" s="280">
        <f t="shared" si="932"/>
        <v>91.4</v>
      </c>
      <c r="G2479" s="25"/>
      <c r="H2479" s="264"/>
    </row>
    <row r="2480" spans="1:8" s="26" customFormat="1" ht="40.5" x14ac:dyDescent="0.2">
      <c r="A2480" s="52">
        <v>411300</v>
      </c>
      <c r="B2480" s="45" t="s">
        <v>46</v>
      </c>
      <c r="C2480" s="54">
        <v>35000</v>
      </c>
      <c r="D2480" s="46">
        <v>8000</v>
      </c>
      <c r="E2480" s="54">
        <v>0</v>
      </c>
      <c r="F2480" s="280">
        <f t="shared" si="932"/>
        <v>22.857142857142858</v>
      </c>
      <c r="G2480" s="25"/>
      <c r="H2480" s="264"/>
    </row>
    <row r="2481" spans="1:8" s="26" customFormat="1" x14ac:dyDescent="0.2">
      <c r="A2481" s="52">
        <v>411400</v>
      </c>
      <c r="B2481" s="45" t="s">
        <v>47</v>
      </c>
      <c r="C2481" s="54">
        <v>35000</v>
      </c>
      <c r="D2481" s="46">
        <v>44000</v>
      </c>
      <c r="E2481" s="54">
        <v>0</v>
      </c>
      <c r="F2481" s="280">
        <f t="shared" si="932"/>
        <v>125.71428571428571</v>
      </c>
      <c r="G2481" s="25"/>
      <c r="H2481" s="264"/>
    </row>
    <row r="2482" spans="1:8" s="26" customFormat="1" x14ac:dyDescent="0.2">
      <c r="A2482" s="42">
        <v>412000</v>
      </c>
      <c r="B2482" s="47" t="s">
        <v>48</v>
      </c>
      <c r="C2482" s="41">
        <f>SUM(C2483:C2492)</f>
        <v>380200</v>
      </c>
      <c r="D2482" s="41">
        <f>SUM(D2483:D2492)</f>
        <v>383700</v>
      </c>
      <c r="E2482" s="41">
        <f>SUM(E2483:E2492)</f>
        <v>0</v>
      </c>
      <c r="F2482" s="283">
        <f t="shared" si="932"/>
        <v>100.92056812204102</v>
      </c>
      <c r="G2482" s="25"/>
      <c r="H2482" s="264"/>
    </row>
    <row r="2483" spans="1:8" s="26" customFormat="1" ht="40.5" x14ac:dyDescent="0.2">
      <c r="A2483" s="52">
        <v>412200</v>
      </c>
      <c r="B2483" s="45" t="s">
        <v>50</v>
      </c>
      <c r="C2483" s="54">
        <v>185000</v>
      </c>
      <c r="D2483" s="46">
        <v>190000</v>
      </c>
      <c r="E2483" s="54">
        <v>0</v>
      </c>
      <c r="F2483" s="280">
        <f t="shared" si="932"/>
        <v>102.70270270270269</v>
      </c>
      <c r="G2483" s="25"/>
      <c r="H2483" s="264"/>
    </row>
    <row r="2484" spans="1:8" s="26" customFormat="1" x14ac:dyDescent="0.2">
      <c r="A2484" s="52">
        <v>412300</v>
      </c>
      <c r="B2484" s="45" t="s">
        <v>51</v>
      </c>
      <c r="C2484" s="54">
        <v>60000</v>
      </c>
      <c r="D2484" s="46">
        <v>60000</v>
      </c>
      <c r="E2484" s="54">
        <v>0</v>
      </c>
      <c r="F2484" s="280">
        <f t="shared" si="932"/>
        <v>100</v>
      </c>
      <c r="G2484" s="25"/>
      <c r="H2484" s="264"/>
    </row>
    <row r="2485" spans="1:8" s="26" customFormat="1" x14ac:dyDescent="0.2">
      <c r="A2485" s="52">
        <v>412500</v>
      </c>
      <c r="B2485" s="45" t="s">
        <v>55</v>
      </c>
      <c r="C2485" s="54">
        <v>8000</v>
      </c>
      <c r="D2485" s="46">
        <v>8000</v>
      </c>
      <c r="E2485" s="54">
        <v>0</v>
      </c>
      <c r="F2485" s="280">
        <f t="shared" si="932"/>
        <v>100</v>
      </c>
      <c r="G2485" s="25"/>
      <c r="H2485" s="264"/>
    </row>
    <row r="2486" spans="1:8" s="26" customFormat="1" x14ac:dyDescent="0.2">
      <c r="A2486" s="52">
        <v>412600</v>
      </c>
      <c r="B2486" s="45" t="s">
        <v>56</v>
      </c>
      <c r="C2486" s="54">
        <v>24000</v>
      </c>
      <c r="D2486" s="46">
        <v>24000</v>
      </c>
      <c r="E2486" s="54">
        <v>0</v>
      </c>
      <c r="F2486" s="280">
        <f t="shared" si="932"/>
        <v>100</v>
      </c>
      <c r="G2486" s="25"/>
      <c r="H2486" s="264"/>
    </row>
    <row r="2487" spans="1:8" s="26" customFormat="1" x14ac:dyDescent="0.2">
      <c r="A2487" s="52">
        <v>412700</v>
      </c>
      <c r="B2487" s="45" t="s">
        <v>58</v>
      </c>
      <c r="C2487" s="54">
        <v>94200</v>
      </c>
      <c r="D2487" s="46">
        <v>92500</v>
      </c>
      <c r="E2487" s="54">
        <v>0</v>
      </c>
      <c r="F2487" s="280">
        <f t="shared" si="932"/>
        <v>98.195329087048833</v>
      </c>
      <c r="G2487" s="25"/>
      <c r="H2487" s="264"/>
    </row>
    <row r="2488" spans="1:8" s="26" customFormat="1" x14ac:dyDescent="0.2">
      <c r="A2488" s="52">
        <v>412900</v>
      </c>
      <c r="B2488" s="49" t="s">
        <v>73</v>
      </c>
      <c r="C2488" s="54">
        <v>2000</v>
      </c>
      <c r="D2488" s="46">
        <v>2000</v>
      </c>
      <c r="E2488" s="54">
        <v>0</v>
      </c>
      <c r="F2488" s="280">
        <f t="shared" si="932"/>
        <v>100</v>
      </c>
      <c r="G2488" s="25"/>
      <c r="H2488" s="264"/>
    </row>
    <row r="2489" spans="1:8" s="26" customFormat="1" x14ac:dyDescent="0.2">
      <c r="A2489" s="52">
        <v>412900</v>
      </c>
      <c r="B2489" s="49" t="s">
        <v>74</v>
      </c>
      <c r="C2489" s="54">
        <v>0</v>
      </c>
      <c r="D2489" s="46">
        <v>1000</v>
      </c>
      <c r="E2489" s="54">
        <v>0</v>
      </c>
      <c r="F2489" s="280">
        <v>0</v>
      </c>
      <c r="G2489" s="25"/>
      <c r="H2489" s="264"/>
    </row>
    <row r="2490" spans="1:8" s="26" customFormat="1" x14ac:dyDescent="0.2">
      <c r="A2490" s="52">
        <v>412900</v>
      </c>
      <c r="B2490" s="49" t="s">
        <v>75</v>
      </c>
      <c r="C2490" s="54">
        <v>1000</v>
      </c>
      <c r="D2490" s="46">
        <v>3000</v>
      </c>
      <c r="E2490" s="54">
        <v>0</v>
      </c>
      <c r="F2490" s="280">
        <f>D2490/C2490*100</f>
        <v>300</v>
      </c>
      <c r="G2490" s="25"/>
      <c r="H2490" s="264"/>
    </row>
    <row r="2491" spans="1:8" s="26" customFormat="1" x14ac:dyDescent="0.2">
      <c r="A2491" s="52">
        <v>412900</v>
      </c>
      <c r="B2491" s="49" t="s">
        <v>76</v>
      </c>
      <c r="C2491" s="54">
        <v>3000</v>
      </c>
      <c r="D2491" s="46">
        <v>3000</v>
      </c>
      <c r="E2491" s="54">
        <v>0</v>
      </c>
      <c r="F2491" s="280">
        <f>D2491/C2491*100</f>
        <v>100</v>
      </c>
      <c r="G2491" s="25"/>
      <c r="H2491" s="264"/>
    </row>
    <row r="2492" spans="1:8" s="26" customFormat="1" x14ac:dyDescent="0.2">
      <c r="A2492" s="52">
        <v>412900</v>
      </c>
      <c r="B2492" s="45" t="s">
        <v>78</v>
      </c>
      <c r="C2492" s="54">
        <v>3000</v>
      </c>
      <c r="D2492" s="46">
        <v>200</v>
      </c>
      <c r="E2492" s="54">
        <v>0</v>
      </c>
      <c r="F2492" s="280"/>
      <c r="G2492" s="25"/>
      <c r="H2492" s="264"/>
    </row>
    <row r="2493" spans="1:8" s="51" customFormat="1" x14ac:dyDescent="0.2">
      <c r="A2493" s="42">
        <v>510000</v>
      </c>
      <c r="B2493" s="47" t="s">
        <v>245</v>
      </c>
      <c r="C2493" s="41">
        <f t="shared" ref="C2493" si="935">C2494</f>
        <v>10000</v>
      </c>
      <c r="D2493" s="41">
        <f t="shared" ref="D2493" si="936">D2494</f>
        <v>10000</v>
      </c>
      <c r="E2493" s="41">
        <f t="shared" ref="E2493" si="937">E2494</f>
        <v>0</v>
      </c>
      <c r="F2493" s="283">
        <f>D2493/C2493*100</f>
        <v>100</v>
      </c>
      <c r="G2493" s="266"/>
      <c r="H2493" s="264"/>
    </row>
    <row r="2494" spans="1:8" s="51" customFormat="1" x14ac:dyDescent="0.2">
      <c r="A2494" s="42">
        <v>511000</v>
      </c>
      <c r="B2494" s="47" t="s">
        <v>246</v>
      </c>
      <c r="C2494" s="41">
        <f>SUM(C2495:C2495)</f>
        <v>10000</v>
      </c>
      <c r="D2494" s="41">
        <f>SUM(D2495:D2495)</f>
        <v>10000</v>
      </c>
      <c r="E2494" s="41">
        <f>SUM(E2495:E2495)</f>
        <v>0</v>
      </c>
      <c r="F2494" s="283">
        <f>D2494/C2494*100</f>
        <v>100</v>
      </c>
      <c r="G2494" s="266"/>
      <c r="H2494" s="264"/>
    </row>
    <row r="2495" spans="1:8" s="26" customFormat="1" x14ac:dyDescent="0.2">
      <c r="A2495" s="52">
        <v>511300</v>
      </c>
      <c r="B2495" s="45" t="s">
        <v>249</v>
      </c>
      <c r="C2495" s="54">
        <v>10000</v>
      </c>
      <c r="D2495" s="46">
        <v>10000</v>
      </c>
      <c r="E2495" s="54">
        <v>0</v>
      </c>
      <c r="F2495" s="280">
        <f>D2495/C2495*100</f>
        <v>100</v>
      </c>
      <c r="G2495" s="25"/>
      <c r="H2495" s="264"/>
    </row>
    <row r="2496" spans="1:8" s="51" customFormat="1" x14ac:dyDescent="0.2">
      <c r="A2496" s="42">
        <v>630000</v>
      </c>
      <c r="B2496" s="47" t="s">
        <v>277</v>
      </c>
      <c r="C2496" s="41">
        <f>C2497+C2499</f>
        <v>25000</v>
      </c>
      <c r="D2496" s="41">
        <f>D2497+D2499</f>
        <v>0</v>
      </c>
      <c r="E2496" s="41">
        <f>E2497+E2499</f>
        <v>3500000</v>
      </c>
      <c r="F2496" s="283">
        <f>D2496/C2496*100</f>
        <v>0</v>
      </c>
      <c r="G2496" s="266"/>
      <c r="H2496" s="264"/>
    </row>
    <row r="2497" spans="1:8" s="51" customFormat="1" x14ac:dyDescent="0.2">
      <c r="A2497" s="42">
        <v>631000</v>
      </c>
      <c r="B2497" s="47" t="s">
        <v>278</v>
      </c>
      <c r="C2497" s="41">
        <f>0</f>
        <v>0</v>
      </c>
      <c r="D2497" s="41">
        <f>0</f>
        <v>0</v>
      </c>
      <c r="E2497" s="41">
        <f>0+E2498</f>
        <v>3500000</v>
      </c>
      <c r="F2497" s="283">
        <v>0</v>
      </c>
      <c r="G2497" s="266"/>
      <c r="H2497" s="264"/>
    </row>
    <row r="2498" spans="1:8" s="26" customFormat="1" x14ac:dyDescent="0.2">
      <c r="A2498" s="52">
        <v>631200</v>
      </c>
      <c r="B2498" s="45" t="s">
        <v>280</v>
      </c>
      <c r="C2498" s="54">
        <v>0</v>
      </c>
      <c r="D2498" s="46">
        <v>0</v>
      </c>
      <c r="E2498" s="46">
        <v>3500000</v>
      </c>
      <c r="F2498" s="280">
        <v>0</v>
      </c>
      <c r="G2498" s="25"/>
      <c r="H2498" s="264"/>
    </row>
    <row r="2499" spans="1:8" s="51" customFormat="1" x14ac:dyDescent="0.2">
      <c r="A2499" s="42">
        <v>638000</v>
      </c>
      <c r="B2499" s="47" t="s">
        <v>284</v>
      </c>
      <c r="C2499" s="41">
        <f t="shared" ref="C2499" si="938">C2500</f>
        <v>25000</v>
      </c>
      <c r="D2499" s="41">
        <f t="shared" ref="D2499" si="939">D2500</f>
        <v>0</v>
      </c>
      <c r="E2499" s="41">
        <f t="shared" ref="E2499" si="940">E2500</f>
        <v>0</v>
      </c>
      <c r="F2499" s="283">
        <f>D2499/C2499*100</f>
        <v>0</v>
      </c>
      <c r="G2499" s="266"/>
      <c r="H2499" s="264"/>
    </row>
    <row r="2500" spans="1:8" s="26" customFormat="1" x14ac:dyDescent="0.2">
      <c r="A2500" s="52">
        <v>638100</v>
      </c>
      <c r="B2500" s="45" t="s">
        <v>285</v>
      </c>
      <c r="C2500" s="54">
        <v>25000</v>
      </c>
      <c r="D2500" s="46">
        <v>0</v>
      </c>
      <c r="E2500" s="54">
        <v>0</v>
      </c>
      <c r="F2500" s="280">
        <f>D2500/C2500*100</f>
        <v>0</v>
      </c>
      <c r="G2500" s="25"/>
      <c r="H2500" s="264"/>
    </row>
    <row r="2501" spans="1:8" s="26" customFormat="1" x14ac:dyDescent="0.2">
      <c r="A2501" s="82"/>
      <c r="B2501" s="76" t="s">
        <v>294</v>
      </c>
      <c r="C2501" s="80">
        <f>C2476+C2493+C2496</f>
        <v>2325200</v>
      </c>
      <c r="D2501" s="80">
        <f>D2476+D2493+D2496</f>
        <v>2501100</v>
      </c>
      <c r="E2501" s="80">
        <f>E2476+E2493+E2496</f>
        <v>3500000</v>
      </c>
      <c r="F2501" s="30">
        <f>D2501/C2501*100</f>
        <v>107.56494065026665</v>
      </c>
      <c r="G2501" s="25"/>
      <c r="H2501" s="264"/>
    </row>
    <row r="2502" spans="1:8" s="26" customFormat="1" x14ac:dyDescent="0.2">
      <c r="A2502" s="62"/>
      <c r="B2502" s="40"/>
      <c r="C2502" s="63"/>
      <c r="D2502" s="63"/>
      <c r="E2502" s="63"/>
      <c r="F2502" s="145"/>
      <c r="G2502" s="25"/>
      <c r="H2502" s="264"/>
    </row>
    <row r="2503" spans="1:8" s="26" customFormat="1" x14ac:dyDescent="0.2">
      <c r="A2503" s="39"/>
      <c r="B2503" s="40"/>
      <c r="C2503" s="46"/>
      <c r="D2503" s="46"/>
      <c r="E2503" s="46"/>
      <c r="F2503" s="282"/>
      <c r="G2503" s="25"/>
      <c r="H2503" s="264"/>
    </row>
    <row r="2504" spans="1:8" s="26" customFormat="1" x14ac:dyDescent="0.2">
      <c r="A2504" s="44" t="s">
        <v>432</v>
      </c>
      <c r="B2504" s="47"/>
      <c r="C2504" s="46"/>
      <c r="D2504" s="46"/>
      <c r="E2504" s="46"/>
      <c r="F2504" s="282"/>
      <c r="G2504" s="25"/>
      <c r="H2504" s="264"/>
    </row>
    <row r="2505" spans="1:8" s="26" customFormat="1" x14ac:dyDescent="0.2">
      <c r="A2505" s="44" t="s">
        <v>377</v>
      </c>
      <c r="B2505" s="47"/>
      <c r="C2505" s="46"/>
      <c r="D2505" s="46"/>
      <c r="E2505" s="46"/>
      <c r="F2505" s="282"/>
      <c r="G2505" s="25"/>
      <c r="H2505" s="264"/>
    </row>
    <row r="2506" spans="1:8" s="26" customFormat="1" x14ac:dyDescent="0.2">
      <c r="A2506" s="44" t="s">
        <v>433</v>
      </c>
      <c r="B2506" s="47"/>
      <c r="C2506" s="46"/>
      <c r="D2506" s="46"/>
      <c r="E2506" s="46"/>
      <c r="F2506" s="282"/>
      <c r="G2506" s="25"/>
      <c r="H2506" s="264"/>
    </row>
    <row r="2507" spans="1:8" s="26" customFormat="1" x14ac:dyDescent="0.2">
      <c r="A2507" s="44" t="s">
        <v>293</v>
      </c>
      <c r="B2507" s="47"/>
      <c r="C2507" s="46"/>
      <c r="D2507" s="46"/>
      <c r="E2507" s="46"/>
      <c r="F2507" s="282"/>
      <c r="G2507" s="25"/>
      <c r="H2507" s="264"/>
    </row>
    <row r="2508" spans="1:8" s="26" customFormat="1" x14ac:dyDescent="0.2">
      <c r="A2508" s="44"/>
      <c r="B2508" s="72"/>
      <c r="C2508" s="63"/>
      <c r="D2508" s="63"/>
      <c r="E2508" s="63"/>
      <c r="F2508" s="145"/>
      <c r="G2508" s="25"/>
      <c r="H2508" s="264"/>
    </row>
    <row r="2509" spans="1:8" s="26" customFormat="1" x14ac:dyDescent="0.2">
      <c r="A2509" s="42">
        <v>410000</v>
      </c>
      <c r="B2509" s="43" t="s">
        <v>42</v>
      </c>
      <c r="C2509" s="41">
        <f t="shared" ref="C2509" si="941">C2510+C2515</f>
        <v>2826800</v>
      </c>
      <c r="D2509" s="41">
        <f t="shared" ref="D2509" si="942">D2510+D2515</f>
        <v>3160000</v>
      </c>
      <c r="E2509" s="41">
        <f>E2510+E2515</f>
        <v>0</v>
      </c>
      <c r="F2509" s="283">
        <f t="shared" ref="F2509:F2529" si="943">D2509/C2509*100</f>
        <v>111.78717985000708</v>
      </c>
      <c r="G2509" s="25"/>
      <c r="H2509" s="264"/>
    </row>
    <row r="2510" spans="1:8" s="26" customFormat="1" x14ac:dyDescent="0.2">
      <c r="A2510" s="42">
        <v>411000</v>
      </c>
      <c r="B2510" s="43" t="s">
        <v>43</v>
      </c>
      <c r="C2510" s="41">
        <f t="shared" ref="C2510" si="944">SUM(C2511:C2514)</f>
        <v>2404800</v>
      </c>
      <c r="D2510" s="41">
        <f t="shared" ref="D2510" si="945">SUM(D2511:D2514)</f>
        <v>2735000</v>
      </c>
      <c r="E2510" s="41">
        <f>SUM(E2511:E2514)</f>
        <v>0</v>
      </c>
      <c r="F2510" s="283">
        <f t="shared" si="943"/>
        <v>113.73087159015303</v>
      </c>
      <c r="G2510" s="25"/>
      <c r="H2510" s="264"/>
    </row>
    <row r="2511" spans="1:8" s="26" customFormat="1" x14ac:dyDescent="0.2">
      <c r="A2511" s="52">
        <v>411100</v>
      </c>
      <c r="B2511" s="45" t="s">
        <v>44</v>
      </c>
      <c r="C2511" s="54">
        <v>2194800</v>
      </c>
      <c r="D2511" s="46">
        <v>2540000</v>
      </c>
      <c r="E2511" s="54">
        <v>0</v>
      </c>
      <c r="F2511" s="280">
        <f t="shared" si="943"/>
        <v>115.72808456351376</v>
      </c>
      <c r="G2511" s="25"/>
      <c r="H2511" s="264"/>
    </row>
    <row r="2512" spans="1:8" s="26" customFormat="1" ht="40.5" x14ac:dyDescent="0.2">
      <c r="A2512" s="52">
        <v>411200</v>
      </c>
      <c r="B2512" s="45" t="s">
        <v>45</v>
      </c>
      <c r="C2512" s="54">
        <v>130000</v>
      </c>
      <c r="D2512" s="46">
        <v>130000</v>
      </c>
      <c r="E2512" s="54">
        <v>0</v>
      </c>
      <c r="F2512" s="280">
        <f t="shared" si="943"/>
        <v>100</v>
      </c>
      <c r="G2512" s="25"/>
      <c r="H2512" s="264"/>
    </row>
    <row r="2513" spans="1:8" s="26" customFormat="1" ht="40.5" x14ac:dyDescent="0.2">
      <c r="A2513" s="52">
        <v>411300</v>
      </c>
      <c r="B2513" s="45" t="s">
        <v>46</v>
      </c>
      <c r="C2513" s="54">
        <v>59999.999999999993</v>
      </c>
      <c r="D2513" s="46">
        <v>15000</v>
      </c>
      <c r="E2513" s="54">
        <v>0</v>
      </c>
      <c r="F2513" s="280">
        <f t="shared" si="943"/>
        <v>25.000000000000007</v>
      </c>
      <c r="G2513" s="25"/>
      <c r="H2513" s="264"/>
    </row>
    <row r="2514" spans="1:8" s="26" customFormat="1" x14ac:dyDescent="0.2">
      <c r="A2514" s="52">
        <v>411400</v>
      </c>
      <c r="B2514" s="45" t="s">
        <v>47</v>
      </c>
      <c r="C2514" s="54">
        <v>19999.999999999967</v>
      </c>
      <c r="D2514" s="46">
        <v>50000</v>
      </c>
      <c r="E2514" s="54">
        <v>0</v>
      </c>
      <c r="F2514" s="280">
        <f t="shared" si="943"/>
        <v>250.0000000000004</v>
      </c>
      <c r="G2514" s="25"/>
      <c r="H2514" s="264"/>
    </row>
    <row r="2515" spans="1:8" s="26" customFormat="1" x14ac:dyDescent="0.2">
      <c r="A2515" s="42">
        <v>412000</v>
      </c>
      <c r="B2515" s="47" t="s">
        <v>48</v>
      </c>
      <c r="C2515" s="41">
        <f>SUM(C2516:C2525)</f>
        <v>422000</v>
      </c>
      <c r="D2515" s="41">
        <f>SUM(D2516:D2525)</f>
        <v>425000</v>
      </c>
      <c r="E2515" s="41">
        <f>SUM(E2516:E2525)</f>
        <v>0</v>
      </c>
      <c r="F2515" s="283">
        <f t="shared" si="943"/>
        <v>100.71090047393365</v>
      </c>
      <c r="G2515" s="25"/>
      <c r="H2515" s="264"/>
    </row>
    <row r="2516" spans="1:8" s="26" customFormat="1" ht="40.5" x14ac:dyDescent="0.2">
      <c r="A2516" s="52">
        <v>412200</v>
      </c>
      <c r="B2516" s="45" t="s">
        <v>50</v>
      </c>
      <c r="C2516" s="54">
        <v>249999.99999999997</v>
      </c>
      <c r="D2516" s="46">
        <v>260000</v>
      </c>
      <c r="E2516" s="54">
        <v>0</v>
      </c>
      <c r="F2516" s="280">
        <f t="shared" si="943"/>
        <v>104</v>
      </c>
      <c r="G2516" s="25"/>
      <c r="H2516" s="264"/>
    </row>
    <row r="2517" spans="1:8" s="26" customFormat="1" x14ac:dyDescent="0.2">
      <c r="A2517" s="52">
        <v>412300</v>
      </c>
      <c r="B2517" s="45" t="s">
        <v>51</v>
      </c>
      <c r="C2517" s="54">
        <v>51000</v>
      </c>
      <c r="D2517" s="46">
        <v>53000</v>
      </c>
      <c r="E2517" s="54">
        <v>0</v>
      </c>
      <c r="F2517" s="280">
        <f t="shared" si="943"/>
        <v>103.92156862745099</v>
      </c>
      <c r="G2517" s="25"/>
      <c r="H2517" s="264"/>
    </row>
    <row r="2518" spans="1:8" s="26" customFormat="1" x14ac:dyDescent="0.2">
      <c r="A2518" s="52">
        <v>412500</v>
      </c>
      <c r="B2518" s="45" t="s">
        <v>55</v>
      </c>
      <c r="C2518" s="54">
        <v>10000</v>
      </c>
      <c r="D2518" s="46">
        <v>15000</v>
      </c>
      <c r="E2518" s="54">
        <v>0</v>
      </c>
      <c r="F2518" s="280">
        <f t="shared" si="943"/>
        <v>150</v>
      </c>
      <c r="G2518" s="25"/>
      <c r="H2518" s="264"/>
    </row>
    <row r="2519" spans="1:8" s="26" customFormat="1" x14ac:dyDescent="0.2">
      <c r="A2519" s="52">
        <v>412600</v>
      </c>
      <c r="B2519" s="45" t="s">
        <v>56</v>
      </c>
      <c r="C2519" s="54">
        <v>5000</v>
      </c>
      <c r="D2519" s="46">
        <v>6000</v>
      </c>
      <c r="E2519" s="54">
        <v>0</v>
      </c>
      <c r="F2519" s="280">
        <f t="shared" si="943"/>
        <v>120</v>
      </c>
      <c r="G2519" s="25"/>
      <c r="H2519" s="264"/>
    </row>
    <row r="2520" spans="1:8" s="26" customFormat="1" x14ac:dyDescent="0.2">
      <c r="A2520" s="52">
        <v>412700</v>
      </c>
      <c r="B2520" s="45" t="s">
        <v>58</v>
      </c>
      <c r="C2520" s="54">
        <v>88000</v>
      </c>
      <c r="D2520" s="46">
        <v>81000</v>
      </c>
      <c r="E2520" s="54">
        <v>0</v>
      </c>
      <c r="F2520" s="280">
        <f t="shared" si="943"/>
        <v>92.045454545454547</v>
      </c>
      <c r="G2520" s="25"/>
      <c r="H2520" s="264"/>
    </row>
    <row r="2521" spans="1:8" s="26" customFormat="1" x14ac:dyDescent="0.2">
      <c r="A2521" s="52">
        <v>412900</v>
      </c>
      <c r="B2521" s="45" t="s">
        <v>72</v>
      </c>
      <c r="C2521" s="54">
        <v>2000</v>
      </c>
      <c r="D2521" s="46">
        <v>2000</v>
      </c>
      <c r="E2521" s="54">
        <v>0</v>
      </c>
      <c r="F2521" s="280">
        <f t="shared" si="943"/>
        <v>100</v>
      </c>
      <c r="G2521" s="25"/>
      <c r="H2521" s="264"/>
    </row>
    <row r="2522" spans="1:8" s="26" customFormat="1" x14ac:dyDescent="0.2">
      <c r="A2522" s="52">
        <v>412900</v>
      </c>
      <c r="B2522" s="49" t="s">
        <v>73</v>
      </c>
      <c r="C2522" s="54">
        <v>5000</v>
      </c>
      <c r="D2522" s="46">
        <v>0</v>
      </c>
      <c r="E2522" s="54">
        <v>0</v>
      </c>
      <c r="F2522" s="280">
        <f t="shared" si="943"/>
        <v>0</v>
      </c>
      <c r="G2522" s="25"/>
      <c r="H2522" s="264"/>
    </row>
    <row r="2523" spans="1:8" s="26" customFormat="1" x14ac:dyDescent="0.2">
      <c r="A2523" s="52">
        <v>412900</v>
      </c>
      <c r="B2523" s="49" t="s">
        <v>74</v>
      </c>
      <c r="C2523" s="54">
        <v>1000</v>
      </c>
      <c r="D2523" s="46">
        <v>0</v>
      </c>
      <c r="E2523" s="54">
        <v>0</v>
      </c>
      <c r="F2523" s="280">
        <f t="shared" si="943"/>
        <v>0</v>
      </c>
      <c r="G2523" s="25"/>
      <c r="H2523" s="264"/>
    </row>
    <row r="2524" spans="1:8" s="26" customFormat="1" x14ac:dyDescent="0.2">
      <c r="A2524" s="52">
        <v>412900</v>
      </c>
      <c r="B2524" s="49" t="s">
        <v>75</v>
      </c>
      <c r="C2524" s="54">
        <v>6000</v>
      </c>
      <c r="D2524" s="46">
        <v>3000</v>
      </c>
      <c r="E2524" s="54">
        <v>0</v>
      </c>
      <c r="F2524" s="280">
        <f t="shared" si="943"/>
        <v>50</v>
      </c>
      <c r="G2524" s="25"/>
      <c r="H2524" s="264"/>
    </row>
    <row r="2525" spans="1:8" s="26" customFormat="1" x14ac:dyDescent="0.2">
      <c r="A2525" s="52">
        <v>412900</v>
      </c>
      <c r="B2525" s="45" t="s">
        <v>76</v>
      </c>
      <c r="C2525" s="54">
        <v>3999.9999999999991</v>
      </c>
      <c r="D2525" s="46">
        <v>5000</v>
      </c>
      <c r="E2525" s="54">
        <v>0</v>
      </c>
      <c r="F2525" s="280">
        <f t="shared" si="943"/>
        <v>125.00000000000003</v>
      </c>
      <c r="G2525" s="25"/>
      <c r="H2525" s="264"/>
    </row>
    <row r="2526" spans="1:8" s="51" customFormat="1" x14ac:dyDescent="0.2">
      <c r="A2526" s="42">
        <v>510000</v>
      </c>
      <c r="B2526" s="47" t="s">
        <v>245</v>
      </c>
      <c r="C2526" s="41">
        <f t="shared" ref="C2526:C2527" si="946">C2527</f>
        <v>30000</v>
      </c>
      <c r="D2526" s="41">
        <f t="shared" ref="D2526:D2527" si="947">D2527</f>
        <v>30000</v>
      </c>
      <c r="E2526" s="41">
        <f t="shared" ref="E2526:E2527" si="948">E2527</f>
        <v>0</v>
      </c>
      <c r="F2526" s="283">
        <f t="shared" si="943"/>
        <v>100</v>
      </c>
      <c r="G2526" s="266"/>
      <c r="H2526" s="264"/>
    </row>
    <row r="2527" spans="1:8" s="51" customFormat="1" x14ac:dyDescent="0.2">
      <c r="A2527" s="42">
        <v>511000</v>
      </c>
      <c r="B2527" s="47" t="s">
        <v>246</v>
      </c>
      <c r="C2527" s="41">
        <f t="shared" si="946"/>
        <v>30000</v>
      </c>
      <c r="D2527" s="41">
        <f t="shared" si="947"/>
        <v>30000</v>
      </c>
      <c r="E2527" s="41">
        <f t="shared" si="948"/>
        <v>0</v>
      </c>
      <c r="F2527" s="283">
        <f t="shared" si="943"/>
        <v>100</v>
      </c>
      <c r="G2527" s="266"/>
      <c r="H2527" s="264"/>
    </row>
    <row r="2528" spans="1:8" s="26" customFormat="1" x14ac:dyDescent="0.2">
      <c r="A2528" s="52">
        <v>511300</v>
      </c>
      <c r="B2528" s="45" t="s">
        <v>249</v>
      </c>
      <c r="C2528" s="54">
        <v>30000</v>
      </c>
      <c r="D2528" s="46">
        <v>30000</v>
      </c>
      <c r="E2528" s="54">
        <v>0</v>
      </c>
      <c r="F2528" s="280">
        <f t="shared" si="943"/>
        <v>100</v>
      </c>
      <c r="G2528" s="25"/>
      <c r="H2528" s="264"/>
    </row>
    <row r="2529" spans="1:8" s="51" customFormat="1" x14ac:dyDescent="0.2">
      <c r="A2529" s="42">
        <v>630000</v>
      </c>
      <c r="B2529" s="47" t="s">
        <v>277</v>
      </c>
      <c r="C2529" s="41">
        <f>C2530+C2532</f>
        <v>20000</v>
      </c>
      <c r="D2529" s="41">
        <f>D2530+D2532</f>
        <v>0</v>
      </c>
      <c r="E2529" s="41">
        <f>E2530+E2532</f>
        <v>6000000</v>
      </c>
      <c r="F2529" s="283">
        <f t="shared" si="943"/>
        <v>0</v>
      </c>
      <c r="G2529" s="266"/>
      <c r="H2529" s="264"/>
    </row>
    <row r="2530" spans="1:8" s="51" customFormat="1" x14ac:dyDescent="0.2">
      <c r="A2530" s="42">
        <v>631000</v>
      </c>
      <c r="B2530" s="47" t="s">
        <v>278</v>
      </c>
      <c r="C2530" s="41">
        <f>0+C2531</f>
        <v>0</v>
      </c>
      <c r="D2530" s="41">
        <f>0+D2531</f>
        <v>0</v>
      </c>
      <c r="E2530" s="41">
        <f>0+E2531</f>
        <v>6000000</v>
      </c>
      <c r="F2530" s="283">
        <v>0</v>
      </c>
      <c r="G2530" s="266"/>
      <c r="H2530" s="264"/>
    </row>
    <row r="2531" spans="1:8" s="26" customFormat="1" x14ac:dyDescent="0.2">
      <c r="A2531" s="52">
        <v>631200</v>
      </c>
      <c r="B2531" s="45" t="s">
        <v>280</v>
      </c>
      <c r="C2531" s="54">
        <v>0</v>
      </c>
      <c r="D2531" s="46">
        <v>0</v>
      </c>
      <c r="E2531" s="46">
        <v>6000000</v>
      </c>
      <c r="F2531" s="280">
        <v>0</v>
      </c>
      <c r="G2531" s="25"/>
      <c r="H2531" s="264"/>
    </row>
    <row r="2532" spans="1:8" s="51" customFormat="1" x14ac:dyDescent="0.2">
      <c r="A2532" s="42">
        <v>638000</v>
      </c>
      <c r="B2532" s="47" t="s">
        <v>284</v>
      </c>
      <c r="C2532" s="41">
        <f t="shared" ref="C2532" si="949">C2533</f>
        <v>20000</v>
      </c>
      <c r="D2532" s="41">
        <f t="shared" ref="D2532" si="950">D2533</f>
        <v>0</v>
      </c>
      <c r="E2532" s="41">
        <f t="shared" ref="E2532" si="951">E2533</f>
        <v>0</v>
      </c>
      <c r="F2532" s="283">
        <f>D2532/C2532*100</f>
        <v>0</v>
      </c>
      <c r="G2532" s="266"/>
      <c r="H2532" s="264"/>
    </row>
    <row r="2533" spans="1:8" s="26" customFormat="1" x14ac:dyDescent="0.2">
      <c r="A2533" s="52">
        <v>638100</v>
      </c>
      <c r="B2533" s="45" t="s">
        <v>285</v>
      </c>
      <c r="C2533" s="54">
        <v>20000</v>
      </c>
      <c r="D2533" s="46">
        <v>0</v>
      </c>
      <c r="E2533" s="54">
        <v>0</v>
      </c>
      <c r="F2533" s="280">
        <f>D2533/C2533*100</f>
        <v>0</v>
      </c>
      <c r="G2533" s="25"/>
      <c r="H2533" s="264"/>
    </row>
    <row r="2534" spans="1:8" s="26" customFormat="1" x14ac:dyDescent="0.2">
      <c r="A2534" s="82"/>
      <c r="B2534" s="76" t="s">
        <v>294</v>
      </c>
      <c r="C2534" s="80">
        <f>C2509+C2526+C2529</f>
        <v>2876800</v>
      </c>
      <c r="D2534" s="80">
        <f>D2509+D2526+D2529</f>
        <v>3190000</v>
      </c>
      <c r="E2534" s="80">
        <f>E2509+E2526+E2529</f>
        <v>6000000</v>
      </c>
      <c r="F2534" s="30">
        <f>D2534/C2534*100</f>
        <v>110.88709677419355</v>
      </c>
      <c r="G2534" s="25"/>
      <c r="H2534" s="264"/>
    </row>
    <row r="2535" spans="1:8" s="26" customFormat="1" x14ac:dyDescent="0.2">
      <c r="A2535" s="62"/>
      <c r="B2535" s="40"/>
      <c r="C2535" s="63"/>
      <c r="D2535" s="63"/>
      <c r="E2535" s="63"/>
      <c r="F2535" s="145"/>
      <c r="G2535" s="25"/>
      <c r="H2535" s="264"/>
    </row>
    <row r="2536" spans="1:8" s="26" customFormat="1" x14ac:dyDescent="0.2">
      <c r="A2536" s="39"/>
      <c r="B2536" s="40"/>
      <c r="C2536" s="46"/>
      <c r="D2536" s="46"/>
      <c r="E2536" s="46"/>
      <c r="F2536" s="282"/>
      <c r="G2536" s="25"/>
      <c r="H2536" s="264"/>
    </row>
    <row r="2537" spans="1:8" s="26" customFormat="1" x14ac:dyDescent="0.2">
      <c r="A2537" s="44" t="s">
        <v>434</v>
      </c>
      <c r="B2537" s="47"/>
      <c r="C2537" s="46"/>
      <c r="D2537" s="46"/>
      <c r="E2537" s="46"/>
      <c r="F2537" s="282"/>
      <c r="G2537" s="25"/>
      <c r="H2537" s="264"/>
    </row>
    <row r="2538" spans="1:8" s="26" customFormat="1" x14ac:dyDescent="0.2">
      <c r="A2538" s="44" t="s">
        <v>377</v>
      </c>
      <c r="B2538" s="47"/>
      <c r="C2538" s="46"/>
      <c r="D2538" s="46"/>
      <c r="E2538" s="46"/>
      <c r="F2538" s="282"/>
      <c r="G2538" s="25"/>
      <c r="H2538" s="264"/>
    </row>
    <row r="2539" spans="1:8" s="26" customFormat="1" x14ac:dyDescent="0.2">
      <c r="A2539" s="44" t="s">
        <v>435</v>
      </c>
      <c r="B2539" s="47"/>
      <c r="C2539" s="46"/>
      <c r="D2539" s="46"/>
      <c r="E2539" s="46"/>
      <c r="F2539" s="282"/>
      <c r="G2539" s="25"/>
      <c r="H2539" s="264"/>
    </row>
    <row r="2540" spans="1:8" s="26" customFormat="1" x14ac:dyDescent="0.2">
      <c r="A2540" s="44" t="s">
        <v>293</v>
      </c>
      <c r="B2540" s="47"/>
      <c r="C2540" s="46"/>
      <c r="D2540" s="46"/>
      <c r="E2540" s="46"/>
      <c r="F2540" s="282"/>
      <c r="G2540" s="25"/>
      <c r="H2540" s="264"/>
    </row>
    <row r="2541" spans="1:8" s="26" customFormat="1" x14ac:dyDescent="0.2">
      <c r="A2541" s="44"/>
      <c r="B2541" s="72"/>
      <c r="C2541" s="63"/>
      <c r="D2541" s="63"/>
      <c r="E2541" s="63"/>
      <c r="F2541" s="145"/>
      <c r="G2541" s="25"/>
      <c r="H2541" s="264"/>
    </row>
    <row r="2542" spans="1:8" s="26" customFormat="1" x14ac:dyDescent="0.2">
      <c r="A2542" s="42">
        <v>410000</v>
      </c>
      <c r="B2542" s="43" t="s">
        <v>42</v>
      </c>
      <c r="C2542" s="41">
        <f t="shared" ref="C2542" si="952">C2543+C2548</f>
        <v>980799.99999999965</v>
      </c>
      <c r="D2542" s="41">
        <f t="shared" ref="D2542" si="953">D2543+D2548</f>
        <v>1146400</v>
      </c>
      <c r="E2542" s="41">
        <f>E2543+E2548</f>
        <v>0</v>
      </c>
      <c r="F2542" s="283">
        <f t="shared" ref="F2542:F2554" si="954">D2542/C2542*100</f>
        <v>116.88417618270803</v>
      </c>
      <c r="G2542" s="25"/>
      <c r="H2542" s="264"/>
    </row>
    <row r="2543" spans="1:8" s="26" customFormat="1" x14ac:dyDescent="0.2">
      <c r="A2543" s="42">
        <v>411000</v>
      </c>
      <c r="B2543" s="43" t="s">
        <v>43</v>
      </c>
      <c r="C2543" s="41">
        <f t="shared" ref="C2543" si="955">SUM(C2544:C2547)</f>
        <v>814999.99999999965</v>
      </c>
      <c r="D2543" s="41">
        <f t="shared" ref="D2543" si="956">SUM(D2544:D2547)</f>
        <v>980000</v>
      </c>
      <c r="E2543" s="41">
        <f>SUM(E2544:E2547)</f>
        <v>0</v>
      </c>
      <c r="F2543" s="283">
        <f t="shared" si="954"/>
        <v>120.2453987730062</v>
      </c>
      <c r="G2543" s="25"/>
      <c r="H2543" s="264"/>
    </row>
    <row r="2544" spans="1:8" s="26" customFormat="1" x14ac:dyDescent="0.2">
      <c r="A2544" s="52">
        <v>411100</v>
      </c>
      <c r="B2544" s="45" t="s">
        <v>44</v>
      </c>
      <c r="C2544" s="54">
        <v>754999.99999999965</v>
      </c>
      <c r="D2544" s="46">
        <v>925000</v>
      </c>
      <c r="E2544" s="54">
        <v>0</v>
      </c>
      <c r="F2544" s="280">
        <f t="shared" si="954"/>
        <v>122.51655629139077</v>
      </c>
      <c r="G2544" s="25"/>
      <c r="H2544" s="264"/>
    </row>
    <row r="2545" spans="1:8" s="26" customFormat="1" ht="40.5" x14ac:dyDescent="0.2">
      <c r="A2545" s="52">
        <v>411200</v>
      </c>
      <c r="B2545" s="45" t="s">
        <v>45</v>
      </c>
      <c r="C2545" s="54">
        <v>35000</v>
      </c>
      <c r="D2545" s="46">
        <v>35000</v>
      </c>
      <c r="E2545" s="54">
        <v>0</v>
      </c>
      <c r="F2545" s="280">
        <f t="shared" si="954"/>
        <v>100</v>
      </c>
      <c r="G2545" s="25"/>
      <c r="H2545" s="264"/>
    </row>
    <row r="2546" spans="1:8" s="26" customFormat="1" ht="40.5" x14ac:dyDescent="0.2">
      <c r="A2546" s="52">
        <v>411300</v>
      </c>
      <c r="B2546" s="45" t="s">
        <v>46</v>
      </c>
      <c r="C2546" s="54">
        <v>14999.999999999998</v>
      </c>
      <c r="D2546" s="46">
        <v>5000</v>
      </c>
      <c r="E2546" s="54">
        <v>0</v>
      </c>
      <c r="F2546" s="280">
        <f t="shared" si="954"/>
        <v>33.333333333333336</v>
      </c>
      <c r="G2546" s="25"/>
      <c r="H2546" s="264"/>
    </row>
    <row r="2547" spans="1:8" s="26" customFormat="1" x14ac:dyDescent="0.2">
      <c r="A2547" s="52">
        <v>411400</v>
      </c>
      <c r="B2547" s="45" t="s">
        <v>47</v>
      </c>
      <c r="C2547" s="54">
        <v>9999.9999999999982</v>
      </c>
      <c r="D2547" s="46">
        <v>15000</v>
      </c>
      <c r="E2547" s="54">
        <v>0</v>
      </c>
      <c r="F2547" s="280">
        <f t="shared" si="954"/>
        <v>150.00000000000003</v>
      </c>
      <c r="G2547" s="25"/>
      <c r="H2547" s="264"/>
    </row>
    <row r="2548" spans="1:8" s="26" customFormat="1" x14ac:dyDescent="0.2">
      <c r="A2548" s="42">
        <v>412000</v>
      </c>
      <c r="B2548" s="47" t="s">
        <v>48</v>
      </c>
      <c r="C2548" s="41">
        <f>SUM(C2549:C2558)</f>
        <v>165800</v>
      </c>
      <c r="D2548" s="41">
        <f>SUM(D2549:D2558)</f>
        <v>166400</v>
      </c>
      <c r="E2548" s="41">
        <f>SUM(E2549:E2558)</f>
        <v>0</v>
      </c>
      <c r="F2548" s="283">
        <f t="shared" si="954"/>
        <v>100.36188178528347</v>
      </c>
      <c r="G2548" s="25"/>
      <c r="H2548" s="264"/>
    </row>
    <row r="2549" spans="1:8" s="26" customFormat="1" ht="40.5" x14ac:dyDescent="0.2">
      <c r="A2549" s="52">
        <v>412200</v>
      </c>
      <c r="B2549" s="45" t="s">
        <v>50</v>
      </c>
      <c r="C2549" s="54">
        <v>124399.99999999999</v>
      </c>
      <c r="D2549" s="46">
        <v>125000</v>
      </c>
      <c r="E2549" s="54">
        <v>0</v>
      </c>
      <c r="F2549" s="280">
        <f t="shared" si="954"/>
        <v>100.48231511254019</v>
      </c>
      <c r="G2549" s="25"/>
      <c r="H2549" s="264"/>
    </row>
    <row r="2550" spans="1:8" s="26" customFormat="1" x14ac:dyDescent="0.2">
      <c r="A2550" s="52">
        <v>412300</v>
      </c>
      <c r="B2550" s="45" t="s">
        <v>51</v>
      </c>
      <c r="C2550" s="54">
        <v>17000</v>
      </c>
      <c r="D2550" s="46">
        <v>17000</v>
      </c>
      <c r="E2550" s="54">
        <v>0</v>
      </c>
      <c r="F2550" s="280">
        <f t="shared" si="954"/>
        <v>100</v>
      </c>
      <c r="G2550" s="25"/>
      <c r="H2550" s="264"/>
    </row>
    <row r="2551" spans="1:8" s="26" customFormat="1" x14ac:dyDescent="0.2">
      <c r="A2551" s="52">
        <v>412500</v>
      </c>
      <c r="B2551" s="45" t="s">
        <v>55</v>
      </c>
      <c r="C2551" s="54">
        <v>1700.0000000000005</v>
      </c>
      <c r="D2551" s="46">
        <v>1700.0000000000005</v>
      </c>
      <c r="E2551" s="54">
        <v>0</v>
      </c>
      <c r="F2551" s="280">
        <f t="shared" si="954"/>
        <v>100</v>
      </c>
      <c r="G2551" s="25"/>
      <c r="H2551" s="264"/>
    </row>
    <row r="2552" spans="1:8" s="26" customFormat="1" x14ac:dyDescent="0.2">
      <c r="A2552" s="52">
        <v>412600</v>
      </c>
      <c r="B2552" s="45" t="s">
        <v>56</v>
      </c>
      <c r="C2552" s="54">
        <v>1199.9999999999998</v>
      </c>
      <c r="D2552" s="46">
        <v>1199.9999999999998</v>
      </c>
      <c r="E2552" s="54">
        <v>0</v>
      </c>
      <c r="F2552" s="280">
        <f t="shared" si="954"/>
        <v>100</v>
      </c>
      <c r="G2552" s="25"/>
      <c r="H2552" s="264"/>
    </row>
    <row r="2553" spans="1:8" s="26" customFormat="1" x14ac:dyDescent="0.2">
      <c r="A2553" s="52">
        <v>412700</v>
      </c>
      <c r="B2553" s="45" t="s">
        <v>58</v>
      </c>
      <c r="C2553" s="54">
        <v>18000</v>
      </c>
      <c r="D2553" s="46">
        <v>18000</v>
      </c>
      <c r="E2553" s="54">
        <v>0</v>
      </c>
      <c r="F2553" s="280">
        <f t="shared" si="954"/>
        <v>100</v>
      </c>
      <c r="G2553" s="25"/>
      <c r="H2553" s="264"/>
    </row>
    <row r="2554" spans="1:8" s="26" customFormat="1" x14ac:dyDescent="0.2">
      <c r="A2554" s="52">
        <v>412900</v>
      </c>
      <c r="B2554" s="45" t="s">
        <v>72</v>
      </c>
      <c r="C2554" s="54">
        <v>800</v>
      </c>
      <c r="D2554" s="46">
        <v>700</v>
      </c>
      <c r="E2554" s="54">
        <v>0</v>
      </c>
      <c r="F2554" s="280">
        <f t="shared" si="954"/>
        <v>87.5</v>
      </c>
      <c r="G2554" s="25"/>
      <c r="H2554" s="264"/>
    </row>
    <row r="2555" spans="1:8" s="26" customFormat="1" x14ac:dyDescent="0.2">
      <c r="A2555" s="52">
        <v>412900</v>
      </c>
      <c r="B2555" s="49" t="s">
        <v>74</v>
      </c>
      <c r="C2555" s="54">
        <v>0</v>
      </c>
      <c r="D2555" s="46">
        <v>300</v>
      </c>
      <c r="E2555" s="54">
        <v>0</v>
      </c>
      <c r="F2555" s="280">
        <v>0</v>
      </c>
      <c r="G2555" s="25"/>
      <c r="H2555" s="264"/>
    </row>
    <row r="2556" spans="1:8" s="26" customFormat="1" x14ac:dyDescent="0.2">
      <c r="A2556" s="52">
        <v>412900</v>
      </c>
      <c r="B2556" s="49" t="s">
        <v>75</v>
      </c>
      <c r="C2556" s="54">
        <v>1100</v>
      </c>
      <c r="D2556" s="46">
        <v>800</v>
      </c>
      <c r="E2556" s="54">
        <v>0</v>
      </c>
      <c r="F2556" s="280">
        <f>D2556/C2556*100</f>
        <v>72.727272727272734</v>
      </c>
      <c r="G2556" s="25"/>
      <c r="H2556" s="264"/>
    </row>
    <row r="2557" spans="1:8" s="26" customFormat="1" x14ac:dyDescent="0.2">
      <c r="A2557" s="52">
        <v>412900</v>
      </c>
      <c r="B2557" s="49" t="s">
        <v>76</v>
      </c>
      <c r="C2557" s="54">
        <v>1400</v>
      </c>
      <c r="D2557" s="46">
        <v>1700</v>
      </c>
      <c r="E2557" s="54">
        <v>0</v>
      </c>
      <c r="F2557" s="280">
        <f>D2557/C2557*100</f>
        <v>121.42857142857142</v>
      </c>
      <c r="G2557" s="25"/>
      <c r="H2557" s="264"/>
    </row>
    <row r="2558" spans="1:8" s="26" customFormat="1" x14ac:dyDescent="0.2">
      <c r="A2558" s="52">
        <v>412900</v>
      </c>
      <c r="B2558" s="49" t="s">
        <v>78</v>
      </c>
      <c r="C2558" s="54">
        <v>200</v>
      </c>
      <c r="D2558" s="46">
        <v>0</v>
      </c>
      <c r="E2558" s="54">
        <v>0</v>
      </c>
      <c r="F2558" s="280">
        <f>D2558/C2558*100</f>
        <v>0</v>
      </c>
      <c r="G2558" s="25"/>
      <c r="H2558" s="264"/>
    </row>
    <row r="2559" spans="1:8" s="51" customFormat="1" x14ac:dyDescent="0.2">
      <c r="A2559" s="42">
        <v>630000</v>
      </c>
      <c r="B2559" s="47" t="s">
        <v>277</v>
      </c>
      <c r="C2559" s="41">
        <f>C2560+C2562</f>
        <v>20500.000000000004</v>
      </c>
      <c r="D2559" s="41">
        <f>D2560+D2562</f>
        <v>0</v>
      </c>
      <c r="E2559" s="41">
        <f>E2560+E2562</f>
        <v>2500000</v>
      </c>
      <c r="F2559" s="283">
        <f>D2559/C2559*100</f>
        <v>0</v>
      </c>
      <c r="G2559" s="266"/>
      <c r="H2559" s="264"/>
    </row>
    <row r="2560" spans="1:8" s="51" customFormat="1" x14ac:dyDescent="0.2">
      <c r="A2560" s="42">
        <v>631000</v>
      </c>
      <c r="B2560" s="47" t="s">
        <v>278</v>
      </c>
      <c r="C2560" s="41">
        <f>0+C2561</f>
        <v>0</v>
      </c>
      <c r="D2560" s="41">
        <f>0+D2561</f>
        <v>0</v>
      </c>
      <c r="E2560" s="41">
        <f>0+E2561</f>
        <v>2500000</v>
      </c>
      <c r="F2560" s="283">
        <v>0</v>
      </c>
      <c r="G2560" s="266"/>
      <c r="H2560" s="264"/>
    </row>
    <row r="2561" spans="1:8" s="26" customFormat="1" x14ac:dyDescent="0.2">
      <c r="A2561" s="52">
        <v>631200</v>
      </c>
      <c r="B2561" s="45" t="s">
        <v>280</v>
      </c>
      <c r="C2561" s="54">
        <v>0</v>
      </c>
      <c r="D2561" s="46">
        <v>0</v>
      </c>
      <c r="E2561" s="46">
        <v>2500000</v>
      </c>
      <c r="F2561" s="280">
        <v>0</v>
      </c>
      <c r="G2561" s="25"/>
      <c r="H2561" s="264"/>
    </row>
    <row r="2562" spans="1:8" s="51" customFormat="1" x14ac:dyDescent="0.2">
      <c r="A2562" s="42">
        <v>638000</v>
      </c>
      <c r="B2562" s="47" t="s">
        <v>284</v>
      </c>
      <c r="C2562" s="41">
        <f t="shared" ref="C2562" si="957">C2563</f>
        <v>20500.000000000004</v>
      </c>
      <c r="D2562" s="41">
        <f t="shared" ref="D2562" si="958">D2563</f>
        <v>0</v>
      </c>
      <c r="E2562" s="41">
        <f t="shared" ref="E2562" si="959">E2563</f>
        <v>0</v>
      </c>
      <c r="F2562" s="283">
        <f>D2562/C2562*100</f>
        <v>0</v>
      </c>
      <c r="G2562" s="266"/>
      <c r="H2562" s="264"/>
    </row>
    <row r="2563" spans="1:8" s="26" customFormat="1" x14ac:dyDescent="0.2">
      <c r="A2563" s="52">
        <v>638100</v>
      </c>
      <c r="B2563" s="45" t="s">
        <v>285</v>
      </c>
      <c r="C2563" s="54">
        <v>20500.000000000004</v>
      </c>
      <c r="D2563" s="46">
        <v>0</v>
      </c>
      <c r="E2563" s="54">
        <v>0</v>
      </c>
      <c r="F2563" s="280">
        <f>D2563/C2563*100</f>
        <v>0</v>
      </c>
      <c r="G2563" s="25"/>
      <c r="H2563" s="264"/>
    </row>
    <row r="2564" spans="1:8" s="26" customFormat="1" x14ac:dyDescent="0.2">
      <c r="A2564" s="82"/>
      <c r="B2564" s="76" t="s">
        <v>294</v>
      </c>
      <c r="C2564" s="80">
        <f>C2542+C2559+0</f>
        <v>1001299.9999999997</v>
      </c>
      <c r="D2564" s="80">
        <f>D2542+D2559+0</f>
        <v>1146400</v>
      </c>
      <c r="E2564" s="80">
        <f>E2542+E2559+0</f>
        <v>2500000</v>
      </c>
      <c r="F2564" s="30">
        <f>D2564/C2564*100</f>
        <v>114.49116149006295</v>
      </c>
      <c r="G2564" s="25"/>
      <c r="H2564" s="264"/>
    </row>
    <row r="2565" spans="1:8" s="26" customFormat="1" x14ac:dyDescent="0.2">
      <c r="A2565" s="62"/>
      <c r="B2565" s="40"/>
      <c r="C2565" s="63"/>
      <c r="D2565" s="63"/>
      <c r="E2565" s="63"/>
      <c r="F2565" s="145"/>
      <c r="G2565" s="25"/>
      <c r="H2565" s="264"/>
    </row>
    <row r="2566" spans="1:8" s="26" customFormat="1" x14ac:dyDescent="0.2">
      <c r="A2566" s="39"/>
      <c r="B2566" s="40"/>
      <c r="C2566" s="46"/>
      <c r="D2566" s="46"/>
      <c r="E2566" s="46"/>
      <c r="F2566" s="282"/>
      <c r="G2566" s="25"/>
      <c r="H2566" s="264"/>
    </row>
    <row r="2567" spans="1:8" s="26" customFormat="1" x14ac:dyDescent="0.2">
      <c r="A2567" s="44" t="s">
        <v>436</v>
      </c>
      <c r="B2567" s="47"/>
      <c r="C2567" s="46"/>
      <c r="D2567" s="46"/>
      <c r="E2567" s="46"/>
      <c r="F2567" s="282"/>
      <c r="G2567" s="25"/>
      <c r="H2567" s="264"/>
    </row>
    <row r="2568" spans="1:8" s="26" customFormat="1" x14ac:dyDescent="0.2">
      <c r="A2568" s="44" t="s">
        <v>377</v>
      </c>
      <c r="B2568" s="47"/>
      <c r="C2568" s="46"/>
      <c r="D2568" s="46"/>
      <c r="E2568" s="46"/>
      <c r="F2568" s="282"/>
      <c r="G2568" s="25"/>
      <c r="H2568" s="264"/>
    </row>
    <row r="2569" spans="1:8" s="26" customFormat="1" x14ac:dyDescent="0.2">
      <c r="A2569" s="44" t="s">
        <v>437</v>
      </c>
      <c r="B2569" s="47"/>
      <c r="C2569" s="46"/>
      <c r="D2569" s="46"/>
      <c r="E2569" s="46"/>
      <c r="F2569" s="282"/>
      <c r="G2569" s="25"/>
      <c r="H2569" s="264"/>
    </row>
    <row r="2570" spans="1:8" s="26" customFormat="1" x14ac:dyDescent="0.2">
      <c r="A2570" s="44" t="s">
        <v>293</v>
      </c>
      <c r="B2570" s="47"/>
      <c r="C2570" s="46"/>
      <c r="D2570" s="46"/>
      <c r="E2570" s="46"/>
      <c r="F2570" s="282"/>
      <c r="G2570" s="25"/>
      <c r="H2570" s="264"/>
    </row>
    <row r="2571" spans="1:8" s="26" customFormat="1" x14ac:dyDescent="0.2">
      <c r="A2571" s="44"/>
      <c r="B2571" s="72"/>
      <c r="C2571" s="63"/>
      <c r="D2571" s="63"/>
      <c r="E2571" s="63"/>
      <c r="F2571" s="145"/>
      <c r="G2571" s="25"/>
      <c r="H2571" s="264"/>
    </row>
    <row r="2572" spans="1:8" s="26" customFormat="1" x14ac:dyDescent="0.2">
      <c r="A2572" s="42">
        <v>410000</v>
      </c>
      <c r="B2572" s="43" t="s">
        <v>42</v>
      </c>
      <c r="C2572" s="41">
        <f t="shared" ref="C2572" si="960">C2573+C2578</f>
        <v>1247900</v>
      </c>
      <c r="D2572" s="41">
        <f t="shared" ref="D2572" si="961">D2573+D2578</f>
        <v>1351700</v>
      </c>
      <c r="E2572" s="41">
        <f>E2573+E2578</f>
        <v>0</v>
      </c>
      <c r="F2572" s="283">
        <f t="shared" ref="F2572:F2584" si="962">D2572/C2572*100</f>
        <v>108.31797419665037</v>
      </c>
      <c r="G2572" s="25"/>
      <c r="H2572" s="264"/>
    </row>
    <row r="2573" spans="1:8" s="26" customFormat="1" x14ac:dyDescent="0.2">
      <c r="A2573" s="42">
        <v>411000</v>
      </c>
      <c r="B2573" s="43" t="s">
        <v>43</v>
      </c>
      <c r="C2573" s="41">
        <f t="shared" ref="C2573" si="963">SUM(C2574:C2577)</f>
        <v>998200</v>
      </c>
      <c r="D2573" s="41">
        <f t="shared" ref="D2573" si="964">SUM(D2574:D2577)</f>
        <v>1101000</v>
      </c>
      <c r="E2573" s="41">
        <f>SUM(E2574:E2577)</f>
        <v>0</v>
      </c>
      <c r="F2573" s="283">
        <f t="shared" si="962"/>
        <v>110.29853736726108</v>
      </c>
      <c r="G2573" s="25"/>
      <c r="H2573" s="264"/>
    </row>
    <row r="2574" spans="1:8" s="26" customFormat="1" x14ac:dyDescent="0.2">
      <c r="A2574" s="52">
        <v>411100</v>
      </c>
      <c r="B2574" s="45" t="s">
        <v>44</v>
      </c>
      <c r="C2574" s="54">
        <v>911000</v>
      </c>
      <c r="D2574" s="46">
        <v>1006000</v>
      </c>
      <c r="E2574" s="54">
        <v>0</v>
      </c>
      <c r="F2574" s="280">
        <f t="shared" si="962"/>
        <v>110.42810098792535</v>
      </c>
      <c r="G2574" s="25"/>
      <c r="H2574" s="264"/>
    </row>
    <row r="2575" spans="1:8" s="26" customFormat="1" ht="40.5" x14ac:dyDescent="0.2">
      <c r="A2575" s="52">
        <v>411200</v>
      </c>
      <c r="B2575" s="45" t="s">
        <v>45</v>
      </c>
      <c r="C2575" s="54">
        <v>45000</v>
      </c>
      <c r="D2575" s="46">
        <v>45000</v>
      </c>
      <c r="E2575" s="54">
        <v>0</v>
      </c>
      <c r="F2575" s="280">
        <f t="shared" si="962"/>
        <v>100</v>
      </c>
      <c r="G2575" s="25"/>
      <c r="H2575" s="264"/>
    </row>
    <row r="2576" spans="1:8" s="26" customFormat="1" ht="40.5" x14ac:dyDescent="0.2">
      <c r="A2576" s="52">
        <v>411300</v>
      </c>
      <c r="B2576" s="45" t="s">
        <v>46</v>
      </c>
      <c r="C2576" s="54">
        <v>25700</v>
      </c>
      <c r="D2576" s="46">
        <v>30000</v>
      </c>
      <c r="E2576" s="54">
        <v>0</v>
      </c>
      <c r="F2576" s="280">
        <f t="shared" si="962"/>
        <v>116.73151750972764</v>
      </c>
      <c r="G2576" s="25"/>
      <c r="H2576" s="264"/>
    </row>
    <row r="2577" spans="1:8" s="26" customFormat="1" x14ac:dyDescent="0.2">
      <c r="A2577" s="52">
        <v>411400</v>
      </c>
      <c r="B2577" s="45" t="s">
        <v>47</v>
      </c>
      <c r="C2577" s="54">
        <v>16499.999999999964</v>
      </c>
      <c r="D2577" s="46">
        <v>20000</v>
      </c>
      <c r="E2577" s="54">
        <v>0</v>
      </c>
      <c r="F2577" s="280">
        <f t="shared" si="962"/>
        <v>121.21212121212149</v>
      </c>
      <c r="G2577" s="25"/>
      <c r="H2577" s="264"/>
    </row>
    <row r="2578" spans="1:8" s="26" customFormat="1" x14ac:dyDescent="0.2">
      <c r="A2578" s="42">
        <v>412000</v>
      </c>
      <c r="B2578" s="47" t="s">
        <v>48</v>
      </c>
      <c r="C2578" s="41">
        <f>SUM(C2579:C2588)</f>
        <v>249699.99999999994</v>
      </c>
      <c r="D2578" s="41">
        <f>SUM(D2579:D2588)</f>
        <v>250700</v>
      </c>
      <c r="E2578" s="41">
        <f>SUM(E2579:E2588)</f>
        <v>0</v>
      </c>
      <c r="F2578" s="283">
        <f t="shared" si="962"/>
        <v>100.40048057669206</v>
      </c>
      <c r="G2578" s="25"/>
      <c r="H2578" s="264"/>
    </row>
    <row r="2579" spans="1:8" s="26" customFormat="1" ht="40.5" x14ac:dyDescent="0.2">
      <c r="A2579" s="52">
        <v>412200</v>
      </c>
      <c r="B2579" s="45" t="s">
        <v>50</v>
      </c>
      <c r="C2579" s="54">
        <v>141999.99999999994</v>
      </c>
      <c r="D2579" s="46">
        <v>145000</v>
      </c>
      <c r="E2579" s="54">
        <v>0</v>
      </c>
      <c r="F2579" s="280">
        <f t="shared" si="962"/>
        <v>102.11267605633807</v>
      </c>
      <c r="G2579" s="25"/>
      <c r="H2579" s="264"/>
    </row>
    <row r="2580" spans="1:8" s="26" customFormat="1" x14ac:dyDescent="0.2">
      <c r="A2580" s="52">
        <v>412300</v>
      </c>
      <c r="B2580" s="45" t="s">
        <v>51</v>
      </c>
      <c r="C2580" s="54">
        <v>23000</v>
      </c>
      <c r="D2580" s="46">
        <v>24000</v>
      </c>
      <c r="E2580" s="54">
        <v>0</v>
      </c>
      <c r="F2580" s="280">
        <f t="shared" si="962"/>
        <v>104.34782608695652</v>
      </c>
      <c r="G2580" s="25"/>
      <c r="H2580" s="264"/>
    </row>
    <row r="2581" spans="1:8" s="26" customFormat="1" x14ac:dyDescent="0.2">
      <c r="A2581" s="52">
        <v>412500</v>
      </c>
      <c r="B2581" s="45" t="s">
        <v>55</v>
      </c>
      <c r="C2581" s="54">
        <v>17000</v>
      </c>
      <c r="D2581" s="46">
        <v>7700</v>
      </c>
      <c r="E2581" s="54">
        <v>0</v>
      </c>
      <c r="F2581" s="280">
        <f t="shared" si="962"/>
        <v>45.294117647058826</v>
      </c>
      <c r="G2581" s="25"/>
      <c r="H2581" s="264"/>
    </row>
    <row r="2582" spans="1:8" s="26" customFormat="1" x14ac:dyDescent="0.2">
      <c r="A2582" s="52">
        <v>412600</v>
      </c>
      <c r="B2582" s="45" t="s">
        <v>56</v>
      </c>
      <c r="C2582" s="54">
        <v>2500</v>
      </c>
      <c r="D2582" s="46">
        <v>3000</v>
      </c>
      <c r="E2582" s="54">
        <v>0</v>
      </c>
      <c r="F2582" s="280">
        <f t="shared" si="962"/>
        <v>120</v>
      </c>
      <c r="G2582" s="25"/>
      <c r="H2582" s="264"/>
    </row>
    <row r="2583" spans="1:8" s="26" customFormat="1" x14ac:dyDescent="0.2">
      <c r="A2583" s="52">
        <v>412700</v>
      </c>
      <c r="B2583" s="45" t="s">
        <v>58</v>
      </c>
      <c r="C2583" s="54">
        <v>56000</v>
      </c>
      <c r="D2583" s="46">
        <v>59500</v>
      </c>
      <c r="E2583" s="54">
        <v>0</v>
      </c>
      <c r="F2583" s="280">
        <f t="shared" si="962"/>
        <v>106.25</v>
      </c>
      <c r="G2583" s="25"/>
      <c r="H2583" s="264"/>
    </row>
    <row r="2584" spans="1:8" s="26" customFormat="1" x14ac:dyDescent="0.2">
      <c r="A2584" s="52">
        <v>412900</v>
      </c>
      <c r="B2584" s="49" t="s">
        <v>73</v>
      </c>
      <c r="C2584" s="54">
        <v>5900</v>
      </c>
      <c r="D2584" s="46">
        <v>7000</v>
      </c>
      <c r="E2584" s="54">
        <v>0</v>
      </c>
      <c r="F2584" s="280">
        <f t="shared" si="962"/>
        <v>118.64406779661016</v>
      </c>
      <c r="G2584" s="25"/>
      <c r="H2584" s="264"/>
    </row>
    <row r="2585" spans="1:8" s="26" customFormat="1" x14ac:dyDescent="0.2">
      <c r="A2585" s="52">
        <v>412900</v>
      </c>
      <c r="B2585" s="49" t="s">
        <v>74</v>
      </c>
      <c r="C2585" s="54">
        <v>0</v>
      </c>
      <c r="D2585" s="46">
        <v>1000</v>
      </c>
      <c r="E2585" s="54">
        <v>0</v>
      </c>
      <c r="F2585" s="280">
        <v>0</v>
      </c>
      <c r="G2585" s="25"/>
      <c r="H2585" s="264"/>
    </row>
    <row r="2586" spans="1:8" s="26" customFormat="1" x14ac:dyDescent="0.2">
      <c r="A2586" s="52">
        <v>412900</v>
      </c>
      <c r="B2586" s="49" t="s">
        <v>75</v>
      </c>
      <c r="C2586" s="54">
        <v>1000</v>
      </c>
      <c r="D2586" s="46">
        <v>1000</v>
      </c>
      <c r="E2586" s="54">
        <v>0</v>
      </c>
      <c r="F2586" s="280">
        <f>D2586/C2586*100</f>
        <v>100</v>
      </c>
      <c r="G2586" s="25"/>
      <c r="H2586" s="264"/>
    </row>
    <row r="2587" spans="1:8" s="26" customFormat="1" x14ac:dyDescent="0.2">
      <c r="A2587" s="52">
        <v>412900</v>
      </c>
      <c r="B2587" s="49" t="s">
        <v>76</v>
      </c>
      <c r="C2587" s="54">
        <v>2000</v>
      </c>
      <c r="D2587" s="46">
        <v>1300</v>
      </c>
      <c r="E2587" s="54">
        <v>0</v>
      </c>
      <c r="F2587" s="280">
        <f>D2587/C2587*100</f>
        <v>65</v>
      </c>
      <c r="G2587" s="25"/>
      <c r="H2587" s="264"/>
    </row>
    <row r="2588" spans="1:8" s="26" customFormat="1" x14ac:dyDescent="0.2">
      <c r="A2588" s="52">
        <v>412900</v>
      </c>
      <c r="B2588" s="45" t="s">
        <v>78</v>
      </c>
      <c r="C2588" s="54">
        <v>300</v>
      </c>
      <c r="D2588" s="46">
        <v>1200</v>
      </c>
      <c r="E2588" s="54">
        <v>0</v>
      </c>
      <c r="F2588" s="280"/>
      <c r="G2588" s="25"/>
      <c r="H2588" s="264"/>
    </row>
    <row r="2589" spans="1:8" s="26" customFormat="1" x14ac:dyDescent="0.2">
      <c r="A2589" s="42">
        <v>510000</v>
      </c>
      <c r="B2589" s="47" t="s">
        <v>245</v>
      </c>
      <c r="C2589" s="41">
        <f t="shared" ref="C2589" si="965">C2590</f>
        <v>21000</v>
      </c>
      <c r="D2589" s="41">
        <f t="shared" ref="D2589" si="966">D2590</f>
        <v>20000</v>
      </c>
      <c r="E2589" s="41">
        <f t="shared" ref="E2589" si="967">E2590</f>
        <v>0</v>
      </c>
      <c r="F2589" s="283">
        <f>D2589/C2589*100</f>
        <v>95.238095238095227</v>
      </c>
      <c r="G2589" s="25"/>
      <c r="H2589" s="264"/>
    </row>
    <row r="2590" spans="1:8" s="26" customFormat="1" x14ac:dyDescent="0.2">
      <c r="A2590" s="42">
        <v>511000</v>
      </c>
      <c r="B2590" s="47" t="s">
        <v>246</v>
      </c>
      <c r="C2590" s="41">
        <f>SUM(C2591:C2591)</f>
        <v>21000</v>
      </c>
      <c r="D2590" s="41">
        <f>SUM(D2591:D2591)</f>
        <v>20000</v>
      </c>
      <c r="E2590" s="41">
        <f>SUM(E2591:E2591)</f>
        <v>0</v>
      </c>
      <c r="F2590" s="283">
        <f>D2590/C2590*100</f>
        <v>95.238095238095227</v>
      </c>
      <c r="G2590" s="25"/>
      <c r="H2590" s="264"/>
    </row>
    <row r="2591" spans="1:8" s="26" customFormat="1" x14ac:dyDescent="0.2">
      <c r="A2591" s="52">
        <v>511300</v>
      </c>
      <c r="B2591" s="45" t="s">
        <v>249</v>
      </c>
      <c r="C2591" s="54">
        <v>21000</v>
      </c>
      <c r="D2591" s="46">
        <v>20000</v>
      </c>
      <c r="E2591" s="54">
        <v>0</v>
      </c>
      <c r="F2591" s="280">
        <f>D2591/C2591*100</f>
        <v>95.238095238095227</v>
      </c>
      <c r="G2591" s="25"/>
      <c r="H2591" s="264"/>
    </row>
    <row r="2592" spans="1:8" s="51" customFormat="1" x14ac:dyDescent="0.2">
      <c r="A2592" s="42">
        <v>630000</v>
      </c>
      <c r="B2592" s="47" t="s">
        <v>277</v>
      </c>
      <c r="C2592" s="41">
        <f>C2593+C2595</f>
        <v>25000</v>
      </c>
      <c r="D2592" s="41">
        <f>D2593+D2595</f>
        <v>35000</v>
      </c>
      <c r="E2592" s="41">
        <f>E2593+E2595</f>
        <v>3000000</v>
      </c>
      <c r="F2592" s="283">
        <f>D2592/C2592*100</f>
        <v>140</v>
      </c>
      <c r="G2592" s="266"/>
      <c r="H2592" s="264"/>
    </row>
    <row r="2593" spans="1:8" s="51" customFormat="1" x14ac:dyDescent="0.2">
      <c r="A2593" s="42">
        <v>631000</v>
      </c>
      <c r="B2593" s="47" t="s">
        <v>278</v>
      </c>
      <c r="C2593" s="41">
        <f>0+C2594</f>
        <v>0</v>
      </c>
      <c r="D2593" s="41">
        <f>0+D2594</f>
        <v>0</v>
      </c>
      <c r="E2593" s="41">
        <f>0+E2594</f>
        <v>3000000</v>
      </c>
      <c r="F2593" s="283">
        <v>0</v>
      </c>
      <c r="G2593" s="266"/>
      <c r="H2593" s="264"/>
    </row>
    <row r="2594" spans="1:8" s="26" customFormat="1" x14ac:dyDescent="0.2">
      <c r="A2594" s="52">
        <v>631200</v>
      </c>
      <c r="B2594" s="45" t="s">
        <v>280</v>
      </c>
      <c r="C2594" s="54">
        <v>0</v>
      </c>
      <c r="D2594" s="46">
        <v>0</v>
      </c>
      <c r="E2594" s="46">
        <v>3000000</v>
      </c>
      <c r="F2594" s="280">
        <v>0</v>
      </c>
      <c r="G2594" s="25"/>
      <c r="H2594" s="264"/>
    </row>
    <row r="2595" spans="1:8" s="51" customFormat="1" x14ac:dyDescent="0.2">
      <c r="A2595" s="42">
        <v>638000</v>
      </c>
      <c r="B2595" s="47" t="s">
        <v>284</v>
      </c>
      <c r="C2595" s="41">
        <f t="shared" ref="C2595" si="968">C2596</f>
        <v>25000</v>
      </c>
      <c r="D2595" s="41">
        <f t="shared" ref="D2595" si="969">D2596</f>
        <v>35000</v>
      </c>
      <c r="E2595" s="41">
        <f t="shared" ref="E2595" si="970">E2596</f>
        <v>0</v>
      </c>
      <c r="F2595" s="283">
        <f>D2595/C2595*100</f>
        <v>140</v>
      </c>
      <c r="G2595" s="266"/>
      <c r="H2595" s="264"/>
    </row>
    <row r="2596" spans="1:8" s="26" customFormat="1" x14ac:dyDescent="0.2">
      <c r="A2596" s="52">
        <v>638100</v>
      </c>
      <c r="B2596" s="45" t="s">
        <v>285</v>
      </c>
      <c r="C2596" s="54">
        <v>25000</v>
      </c>
      <c r="D2596" s="46">
        <v>35000</v>
      </c>
      <c r="E2596" s="54">
        <v>0</v>
      </c>
      <c r="F2596" s="280">
        <f>D2596/C2596*100</f>
        <v>140</v>
      </c>
      <c r="G2596" s="25"/>
      <c r="H2596" s="264"/>
    </row>
    <row r="2597" spans="1:8" s="26" customFormat="1" x14ac:dyDescent="0.2">
      <c r="A2597" s="82"/>
      <c r="B2597" s="76" t="s">
        <v>294</v>
      </c>
      <c r="C2597" s="80">
        <f>C2572+C2589+C2592</f>
        <v>1293900</v>
      </c>
      <c r="D2597" s="80">
        <f>D2572+D2589+D2592</f>
        <v>1406700</v>
      </c>
      <c r="E2597" s="80">
        <f>E2572+E2589+E2592</f>
        <v>3000000</v>
      </c>
      <c r="F2597" s="30">
        <f>D2597/C2597*100</f>
        <v>108.71782981683282</v>
      </c>
      <c r="G2597" s="25"/>
      <c r="H2597" s="264"/>
    </row>
    <row r="2598" spans="1:8" s="26" customFormat="1" x14ac:dyDescent="0.2">
      <c r="A2598" s="62"/>
      <c r="B2598" s="40"/>
      <c r="C2598" s="63"/>
      <c r="D2598" s="63"/>
      <c r="E2598" s="63"/>
      <c r="F2598" s="145"/>
      <c r="G2598" s="25"/>
      <c r="H2598" s="264"/>
    </row>
    <row r="2599" spans="1:8" s="26" customFormat="1" x14ac:dyDescent="0.2">
      <c r="A2599" s="39"/>
      <c r="B2599" s="40"/>
      <c r="C2599" s="46"/>
      <c r="D2599" s="46"/>
      <c r="E2599" s="46"/>
      <c r="F2599" s="282"/>
      <c r="G2599" s="25"/>
      <c r="H2599" s="264"/>
    </row>
    <row r="2600" spans="1:8" s="26" customFormat="1" x14ac:dyDescent="0.2">
      <c r="A2600" s="44" t="s">
        <v>438</v>
      </c>
      <c r="B2600" s="47"/>
      <c r="C2600" s="46"/>
      <c r="D2600" s="46"/>
      <c r="E2600" s="46"/>
      <c r="F2600" s="282"/>
      <c r="G2600" s="25"/>
      <c r="H2600" s="264"/>
    </row>
    <row r="2601" spans="1:8" s="26" customFormat="1" x14ac:dyDescent="0.2">
      <c r="A2601" s="44" t="s">
        <v>377</v>
      </c>
      <c r="B2601" s="47"/>
      <c r="C2601" s="46"/>
      <c r="D2601" s="46"/>
      <c r="E2601" s="46"/>
      <c r="F2601" s="282"/>
      <c r="G2601" s="25"/>
      <c r="H2601" s="264"/>
    </row>
    <row r="2602" spans="1:8" s="26" customFormat="1" x14ac:dyDescent="0.2">
      <c r="A2602" s="44" t="s">
        <v>439</v>
      </c>
      <c r="B2602" s="47"/>
      <c r="C2602" s="46"/>
      <c r="D2602" s="46"/>
      <c r="E2602" s="46"/>
      <c r="F2602" s="282"/>
      <c r="G2602" s="25"/>
      <c r="H2602" s="264"/>
    </row>
    <row r="2603" spans="1:8" s="26" customFormat="1" x14ac:dyDescent="0.2">
      <c r="A2603" s="44" t="s">
        <v>293</v>
      </c>
      <c r="B2603" s="47"/>
      <c r="C2603" s="46"/>
      <c r="D2603" s="46"/>
      <c r="E2603" s="46"/>
      <c r="F2603" s="282"/>
      <c r="G2603" s="25"/>
      <c r="H2603" s="264"/>
    </row>
    <row r="2604" spans="1:8" s="26" customFormat="1" x14ac:dyDescent="0.2">
      <c r="A2604" s="44"/>
      <c r="B2604" s="72"/>
      <c r="C2604" s="63"/>
      <c r="D2604" s="63"/>
      <c r="E2604" s="63"/>
      <c r="F2604" s="145"/>
      <c r="G2604" s="25"/>
      <c r="H2604" s="264"/>
    </row>
    <row r="2605" spans="1:8" s="26" customFormat="1" x14ac:dyDescent="0.2">
      <c r="A2605" s="42">
        <v>410000</v>
      </c>
      <c r="B2605" s="43" t="s">
        <v>42</v>
      </c>
      <c r="C2605" s="41">
        <f t="shared" ref="C2605" si="971">C2606+C2611+C2624</f>
        <v>4571600</v>
      </c>
      <c r="D2605" s="41">
        <f t="shared" ref="D2605" si="972">D2606+D2611+D2624</f>
        <v>5037300</v>
      </c>
      <c r="E2605" s="41">
        <f>E2606+E2611+E2624</f>
        <v>0</v>
      </c>
      <c r="F2605" s="283">
        <f t="shared" ref="F2605:F2619" si="973">D2605/C2605*100</f>
        <v>110.18680549479394</v>
      </c>
      <c r="G2605" s="25"/>
      <c r="H2605" s="264"/>
    </row>
    <row r="2606" spans="1:8" s="26" customFormat="1" x14ac:dyDescent="0.2">
      <c r="A2606" s="42">
        <v>411000</v>
      </c>
      <c r="B2606" s="43" t="s">
        <v>43</v>
      </c>
      <c r="C2606" s="41">
        <f t="shared" ref="C2606" si="974">SUM(C2607:C2610)</f>
        <v>3812000</v>
      </c>
      <c r="D2606" s="41">
        <f t="shared" ref="D2606" si="975">SUM(D2607:D2610)</f>
        <v>4273000</v>
      </c>
      <c r="E2606" s="41">
        <f>SUM(E2607:E2610)</f>
        <v>0</v>
      </c>
      <c r="F2606" s="283">
        <f t="shared" si="973"/>
        <v>112.09338929695699</v>
      </c>
      <c r="G2606" s="25"/>
      <c r="H2606" s="264"/>
    </row>
    <row r="2607" spans="1:8" s="26" customFormat="1" x14ac:dyDescent="0.2">
      <c r="A2607" s="52">
        <v>411100</v>
      </c>
      <c r="B2607" s="45" t="s">
        <v>44</v>
      </c>
      <c r="C2607" s="54">
        <v>3535000</v>
      </c>
      <c r="D2607" s="46">
        <v>3984000</v>
      </c>
      <c r="E2607" s="54">
        <v>0</v>
      </c>
      <c r="F2607" s="280">
        <f t="shared" si="973"/>
        <v>112.70155586987269</v>
      </c>
      <c r="G2607" s="25"/>
      <c r="H2607" s="264"/>
    </row>
    <row r="2608" spans="1:8" s="26" customFormat="1" ht="40.5" x14ac:dyDescent="0.2">
      <c r="A2608" s="52">
        <v>411200</v>
      </c>
      <c r="B2608" s="45" t="s">
        <v>45</v>
      </c>
      <c r="C2608" s="54">
        <v>152000</v>
      </c>
      <c r="D2608" s="46">
        <v>152000</v>
      </c>
      <c r="E2608" s="54">
        <v>0</v>
      </c>
      <c r="F2608" s="280">
        <f t="shared" si="973"/>
        <v>100</v>
      </c>
      <c r="G2608" s="25"/>
      <c r="H2608" s="264"/>
    </row>
    <row r="2609" spans="1:8" s="26" customFormat="1" ht="40.5" x14ac:dyDescent="0.2">
      <c r="A2609" s="52">
        <v>411300</v>
      </c>
      <c r="B2609" s="45" t="s">
        <v>46</v>
      </c>
      <c r="C2609" s="54">
        <v>68000</v>
      </c>
      <c r="D2609" s="46">
        <v>80000</v>
      </c>
      <c r="E2609" s="54">
        <v>0</v>
      </c>
      <c r="F2609" s="280">
        <f t="shared" si="973"/>
        <v>117.64705882352942</v>
      </c>
      <c r="G2609" s="25"/>
      <c r="H2609" s="264"/>
    </row>
    <row r="2610" spans="1:8" s="26" customFormat="1" x14ac:dyDescent="0.2">
      <c r="A2610" s="52">
        <v>411400</v>
      </c>
      <c r="B2610" s="45" t="s">
        <v>47</v>
      </c>
      <c r="C2610" s="54">
        <v>57000</v>
      </c>
      <c r="D2610" s="46">
        <v>57000</v>
      </c>
      <c r="E2610" s="54">
        <v>0</v>
      </c>
      <c r="F2610" s="280">
        <f t="shared" si="973"/>
        <v>100</v>
      </c>
      <c r="G2610" s="25"/>
      <c r="H2610" s="264"/>
    </row>
    <row r="2611" spans="1:8" s="26" customFormat="1" x14ac:dyDescent="0.2">
      <c r="A2611" s="42">
        <v>412000</v>
      </c>
      <c r="B2611" s="47" t="s">
        <v>48</v>
      </c>
      <c r="C2611" s="41">
        <f t="shared" ref="C2611" si="976">SUM(C2612:C2623)</f>
        <v>758100</v>
      </c>
      <c r="D2611" s="41">
        <f t="shared" ref="D2611" si="977">SUM(D2612:D2623)</f>
        <v>762800</v>
      </c>
      <c r="E2611" s="41">
        <f>SUM(E2612:E2623)</f>
        <v>0</v>
      </c>
      <c r="F2611" s="283">
        <f t="shared" si="973"/>
        <v>100.61997098008177</v>
      </c>
      <c r="G2611" s="25"/>
      <c r="H2611" s="264"/>
    </row>
    <row r="2612" spans="1:8" s="26" customFormat="1" x14ac:dyDescent="0.2">
      <c r="A2612" s="52">
        <v>412100</v>
      </c>
      <c r="B2612" s="45" t="s">
        <v>49</v>
      </c>
      <c r="C2612" s="54">
        <v>17100</v>
      </c>
      <c r="D2612" s="46">
        <v>20000</v>
      </c>
      <c r="E2612" s="54">
        <v>0</v>
      </c>
      <c r="F2612" s="280">
        <f t="shared" si="973"/>
        <v>116.95906432748538</v>
      </c>
      <c r="G2612" s="25"/>
      <c r="H2612" s="264"/>
    </row>
    <row r="2613" spans="1:8" s="26" customFormat="1" ht="40.5" x14ac:dyDescent="0.2">
      <c r="A2613" s="52">
        <v>412200</v>
      </c>
      <c r="B2613" s="45" t="s">
        <v>50</v>
      </c>
      <c r="C2613" s="54">
        <v>328000</v>
      </c>
      <c r="D2613" s="46">
        <v>328000</v>
      </c>
      <c r="E2613" s="54">
        <v>0</v>
      </c>
      <c r="F2613" s="280">
        <f t="shared" si="973"/>
        <v>100</v>
      </c>
      <c r="G2613" s="25"/>
      <c r="H2613" s="264"/>
    </row>
    <row r="2614" spans="1:8" s="26" customFormat="1" x14ac:dyDescent="0.2">
      <c r="A2614" s="52">
        <v>412300</v>
      </c>
      <c r="B2614" s="45" t="s">
        <v>51</v>
      </c>
      <c r="C2614" s="54">
        <v>80200</v>
      </c>
      <c r="D2614" s="46">
        <v>80200</v>
      </c>
      <c r="E2614" s="54">
        <v>0</v>
      </c>
      <c r="F2614" s="280">
        <f t="shared" si="973"/>
        <v>100</v>
      </c>
      <c r="G2614" s="25"/>
      <c r="H2614" s="264"/>
    </row>
    <row r="2615" spans="1:8" s="26" customFormat="1" x14ac:dyDescent="0.2">
      <c r="A2615" s="52">
        <v>412500</v>
      </c>
      <c r="B2615" s="45" t="s">
        <v>55</v>
      </c>
      <c r="C2615" s="54">
        <v>45900</v>
      </c>
      <c r="D2615" s="46">
        <v>45900</v>
      </c>
      <c r="E2615" s="54">
        <v>0</v>
      </c>
      <c r="F2615" s="280">
        <f t="shared" si="973"/>
        <v>100</v>
      </c>
      <c r="G2615" s="25"/>
      <c r="H2615" s="264"/>
    </row>
    <row r="2616" spans="1:8" s="26" customFormat="1" x14ac:dyDescent="0.2">
      <c r="A2616" s="52">
        <v>412600</v>
      </c>
      <c r="B2616" s="45" t="s">
        <v>56</v>
      </c>
      <c r="C2616" s="54">
        <v>30000</v>
      </c>
      <c r="D2616" s="46">
        <v>30000</v>
      </c>
      <c r="E2616" s="54">
        <v>0</v>
      </c>
      <c r="F2616" s="280">
        <f t="shared" si="973"/>
        <v>100</v>
      </c>
      <c r="G2616" s="25"/>
      <c r="H2616" s="264"/>
    </row>
    <row r="2617" spans="1:8" s="26" customFormat="1" x14ac:dyDescent="0.2">
      <c r="A2617" s="52">
        <v>412700</v>
      </c>
      <c r="B2617" s="45" t="s">
        <v>58</v>
      </c>
      <c r="C2617" s="54">
        <v>210000</v>
      </c>
      <c r="D2617" s="46">
        <v>210000</v>
      </c>
      <c r="E2617" s="54">
        <v>0</v>
      </c>
      <c r="F2617" s="280">
        <f t="shared" si="973"/>
        <v>100</v>
      </c>
      <c r="G2617" s="25"/>
      <c r="H2617" s="264"/>
    </row>
    <row r="2618" spans="1:8" s="26" customFormat="1" x14ac:dyDescent="0.2">
      <c r="A2618" s="52">
        <v>412900</v>
      </c>
      <c r="B2618" s="45" t="s">
        <v>72</v>
      </c>
      <c r="C2618" s="54">
        <v>1000</v>
      </c>
      <c r="D2618" s="46">
        <v>1000</v>
      </c>
      <c r="E2618" s="54">
        <v>0</v>
      </c>
      <c r="F2618" s="280">
        <f t="shared" si="973"/>
        <v>100</v>
      </c>
      <c r="G2618" s="25"/>
      <c r="H2618" s="264"/>
    </row>
    <row r="2619" spans="1:8" s="26" customFormat="1" x14ac:dyDescent="0.2">
      <c r="A2619" s="52">
        <v>412900</v>
      </c>
      <c r="B2619" s="49" t="s">
        <v>73</v>
      </c>
      <c r="C2619" s="54">
        <v>30000</v>
      </c>
      <c r="D2619" s="46">
        <v>30000</v>
      </c>
      <c r="E2619" s="54">
        <v>0</v>
      </c>
      <c r="F2619" s="280">
        <f t="shared" si="973"/>
        <v>100</v>
      </c>
      <c r="G2619" s="25"/>
      <c r="H2619" s="264"/>
    </row>
    <row r="2620" spans="1:8" s="26" customFormat="1" x14ac:dyDescent="0.2">
      <c r="A2620" s="52">
        <v>412900</v>
      </c>
      <c r="B2620" s="49" t="s">
        <v>74</v>
      </c>
      <c r="C2620" s="54">
        <v>0</v>
      </c>
      <c r="D2620" s="46">
        <v>1000</v>
      </c>
      <c r="E2620" s="54">
        <v>0</v>
      </c>
      <c r="F2620" s="280">
        <v>0</v>
      </c>
      <c r="G2620" s="25"/>
      <c r="H2620" s="264"/>
    </row>
    <row r="2621" spans="1:8" s="26" customFormat="1" x14ac:dyDescent="0.2">
      <c r="A2621" s="52">
        <v>412900</v>
      </c>
      <c r="B2621" s="49" t="s">
        <v>75</v>
      </c>
      <c r="C2621" s="54">
        <v>7700</v>
      </c>
      <c r="D2621" s="46">
        <v>7700</v>
      </c>
      <c r="E2621" s="54">
        <v>0</v>
      </c>
      <c r="F2621" s="280">
        <f t="shared" ref="F2621:F2627" si="978">D2621/C2621*100</f>
        <v>100</v>
      </c>
      <c r="G2621" s="25"/>
      <c r="H2621" s="264"/>
    </row>
    <row r="2622" spans="1:8" s="26" customFormat="1" x14ac:dyDescent="0.2">
      <c r="A2622" s="52">
        <v>412900</v>
      </c>
      <c r="B2622" s="49" t="s">
        <v>76</v>
      </c>
      <c r="C2622" s="54">
        <v>7200</v>
      </c>
      <c r="D2622" s="46">
        <v>8000</v>
      </c>
      <c r="E2622" s="54">
        <v>0</v>
      </c>
      <c r="F2622" s="280">
        <f t="shared" si="978"/>
        <v>111.11111111111111</v>
      </c>
      <c r="G2622" s="25"/>
      <c r="H2622" s="264"/>
    </row>
    <row r="2623" spans="1:8" s="26" customFormat="1" x14ac:dyDescent="0.2">
      <c r="A2623" s="52">
        <v>412900</v>
      </c>
      <c r="B2623" s="45" t="s">
        <v>78</v>
      </c>
      <c r="C2623" s="54">
        <v>1000</v>
      </c>
      <c r="D2623" s="46">
        <v>1000</v>
      </c>
      <c r="E2623" s="54">
        <v>0</v>
      </c>
      <c r="F2623" s="280">
        <f t="shared" si="978"/>
        <v>100</v>
      </c>
      <c r="G2623" s="25"/>
      <c r="H2623" s="264"/>
    </row>
    <row r="2624" spans="1:8" s="51" customFormat="1" x14ac:dyDescent="0.2">
      <c r="A2624" s="42">
        <v>413000</v>
      </c>
      <c r="B2624" s="47" t="s">
        <v>95</v>
      </c>
      <c r="C2624" s="41">
        <f t="shared" ref="C2624" si="979">C2625</f>
        <v>1500</v>
      </c>
      <c r="D2624" s="41">
        <f t="shared" ref="D2624" si="980">D2625</f>
        <v>1500</v>
      </c>
      <c r="E2624" s="41">
        <f t="shared" ref="E2624" si="981">E2625</f>
        <v>0</v>
      </c>
      <c r="F2624" s="283">
        <f t="shared" si="978"/>
        <v>100</v>
      </c>
      <c r="G2624" s="266"/>
      <c r="H2624" s="264"/>
    </row>
    <row r="2625" spans="1:8" s="26" customFormat="1" x14ac:dyDescent="0.2">
      <c r="A2625" s="52">
        <v>413900</v>
      </c>
      <c r="B2625" s="45" t="s">
        <v>105</v>
      </c>
      <c r="C2625" s="54">
        <v>1500</v>
      </c>
      <c r="D2625" s="46">
        <v>1500</v>
      </c>
      <c r="E2625" s="54">
        <v>0</v>
      </c>
      <c r="F2625" s="280">
        <f t="shared" si="978"/>
        <v>100</v>
      </c>
      <c r="G2625" s="25"/>
      <c r="H2625" s="264"/>
    </row>
    <row r="2626" spans="1:8" s="26" customFormat="1" x14ac:dyDescent="0.2">
      <c r="A2626" s="42">
        <v>510000</v>
      </c>
      <c r="B2626" s="47" t="s">
        <v>245</v>
      </c>
      <c r="C2626" s="41">
        <f>C2627+C2632+C2630</f>
        <v>44500</v>
      </c>
      <c r="D2626" s="41">
        <f>D2627+D2632+D2630</f>
        <v>44400</v>
      </c>
      <c r="E2626" s="41">
        <f>E2627+E2632+E2630</f>
        <v>0</v>
      </c>
      <c r="F2626" s="283">
        <f t="shared" si="978"/>
        <v>99.775280898876403</v>
      </c>
      <c r="G2626" s="25"/>
      <c r="H2626" s="264"/>
    </row>
    <row r="2627" spans="1:8" s="26" customFormat="1" x14ac:dyDescent="0.2">
      <c r="A2627" s="42">
        <v>511000</v>
      </c>
      <c r="B2627" s="47" t="s">
        <v>246</v>
      </c>
      <c r="C2627" s="41">
        <f>SUM(C2628:C2629)</f>
        <v>35000</v>
      </c>
      <c r="D2627" s="41">
        <f>SUM(D2628:D2629)</f>
        <v>35000</v>
      </c>
      <c r="E2627" s="41">
        <f>SUM(E2628:E2629)</f>
        <v>0</v>
      </c>
      <c r="F2627" s="283">
        <f t="shared" si="978"/>
        <v>100</v>
      </c>
      <c r="G2627" s="25"/>
      <c r="H2627" s="264"/>
    </row>
    <row r="2628" spans="1:8" s="26" customFormat="1" ht="40.5" x14ac:dyDescent="0.2">
      <c r="A2628" s="52">
        <v>511200</v>
      </c>
      <c r="B2628" s="45" t="s">
        <v>248</v>
      </c>
      <c r="C2628" s="54">
        <v>0</v>
      </c>
      <c r="D2628" s="46">
        <v>5000</v>
      </c>
      <c r="E2628" s="54">
        <v>0</v>
      </c>
      <c r="F2628" s="280">
        <v>0</v>
      </c>
      <c r="G2628" s="25"/>
      <c r="H2628" s="264"/>
    </row>
    <row r="2629" spans="1:8" s="26" customFormat="1" x14ac:dyDescent="0.2">
      <c r="A2629" s="52">
        <v>511300</v>
      </c>
      <c r="B2629" s="45" t="s">
        <v>249</v>
      </c>
      <c r="C2629" s="54">
        <v>35000</v>
      </c>
      <c r="D2629" s="46">
        <v>30000</v>
      </c>
      <c r="E2629" s="54">
        <v>0</v>
      </c>
      <c r="F2629" s="280">
        <f t="shared" ref="F2629:F2634" si="982">D2629/C2629*100</f>
        <v>85.714285714285708</v>
      </c>
      <c r="G2629" s="25"/>
      <c r="H2629" s="264"/>
    </row>
    <row r="2630" spans="1:8" s="51" customFormat="1" x14ac:dyDescent="0.2">
      <c r="A2630" s="42">
        <v>513000</v>
      </c>
      <c r="B2630" s="47" t="s">
        <v>253</v>
      </c>
      <c r="C2630" s="41">
        <f t="shared" ref="C2630" si="983">C2631</f>
        <v>7500</v>
      </c>
      <c r="D2630" s="41">
        <f t="shared" ref="D2630" si="984">D2631</f>
        <v>7500</v>
      </c>
      <c r="E2630" s="41">
        <f t="shared" ref="E2630" si="985">E2631</f>
        <v>0</v>
      </c>
      <c r="F2630" s="283">
        <f t="shared" si="982"/>
        <v>100</v>
      </c>
      <c r="G2630" s="266"/>
      <c r="H2630" s="264"/>
    </row>
    <row r="2631" spans="1:8" s="26" customFormat="1" x14ac:dyDescent="0.2">
      <c r="A2631" s="52">
        <v>513700</v>
      </c>
      <c r="B2631" s="45" t="s">
        <v>256</v>
      </c>
      <c r="C2631" s="54">
        <v>7500</v>
      </c>
      <c r="D2631" s="46">
        <v>7500</v>
      </c>
      <c r="E2631" s="54">
        <v>0</v>
      </c>
      <c r="F2631" s="280">
        <f t="shared" si="982"/>
        <v>100</v>
      </c>
      <c r="G2631" s="25"/>
      <c r="H2631" s="264"/>
    </row>
    <row r="2632" spans="1:8" s="51" customFormat="1" x14ac:dyDescent="0.2">
      <c r="A2632" s="42">
        <v>516000</v>
      </c>
      <c r="B2632" s="47" t="s">
        <v>257</v>
      </c>
      <c r="C2632" s="41">
        <f t="shared" ref="C2632" si="986">C2633</f>
        <v>2000</v>
      </c>
      <c r="D2632" s="41">
        <f t="shared" ref="D2632" si="987">D2633</f>
        <v>1900</v>
      </c>
      <c r="E2632" s="41">
        <f t="shared" ref="E2632" si="988">E2633</f>
        <v>0</v>
      </c>
      <c r="F2632" s="283">
        <f t="shared" si="982"/>
        <v>95</v>
      </c>
      <c r="G2632" s="266"/>
      <c r="H2632" s="264"/>
    </row>
    <row r="2633" spans="1:8" s="26" customFormat="1" x14ac:dyDescent="0.2">
      <c r="A2633" s="52">
        <v>516100</v>
      </c>
      <c r="B2633" s="45" t="s">
        <v>257</v>
      </c>
      <c r="C2633" s="54">
        <v>2000</v>
      </c>
      <c r="D2633" s="46">
        <v>1900</v>
      </c>
      <c r="E2633" s="54">
        <v>0</v>
      </c>
      <c r="F2633" s="280">
        <f t="shared" si="982"/>
        <v>95</v>
      </c>
      <c r="G2633" s="25"/>
      <c r="H2633" s="264"/>
    </row>
    <row r="2634" spans="1:8" s="51" customFormat="1" x14ac:dyDescent="0.2">
      <c r="A2634" s="42">
        <v>630000</v>
      </c>
      <c r="B2634" s="47" t="s">
        <v>277</v>
      </c>
      <c r="C2634" s="41">
        <f>C2635+C2637</f>
        <v>85000</v>
      </c>
      <c r="D2634" s="41">
        <f>D2635+D2637</f>
        <v>100000</v>
      </c>
      <c r="E2634" s="41">
        <f>E2635+E2637</f>
        <v>8000000</v>
      </c>
      <c r="F2634" s="283">
        <f t="shared" si="982"/>
        <v>117.64705882352942</v>
      </c>
      <c r="G2634" s="266"/>
      <c r="H2634" s="264"/>
    </row>
    <row r="2635" spans="1:8" s="51" customFormat="1" x14ac:dyDescent="0.2">
      <c r="A2635" s="42">
        <v>631000</v>
      </c>
      <c r="B2635" s="47" t="s">
        <v>278</v>
      </c>
      <c r="C2635" s="41">
        <f>0+C2636</f>
        <v>0</v>
      </c>
      <c r="D2635" s="41">
        <f>0+D2636</f>
        <v>0</v>
      </c>
      <c r="E2635" s="41">
        <f>0+E2636</f>
        <v>8000000</v>
      </c>
      <c r="F2635" s="283">
        <v>0</v>
      </c>
      <c r="G2635" s="266"/>
      <c r="H2635" s="264"/>
    </row>
    <row r="2636" spans="1:8" s="26" customFormat="1" x14ac:dyDescent="0.2">
      <c r="A2636" s="52">
        <v>631200</v>
      </c>
      <c r="B2636" s="45" t="s">
        <v>280</v>
      </c>
      <c r="C2636" s="54">
        <v>0</v>
      </c>
      <c r="D2636" s="46">
        <v>0</v>
      </c>
      <c r="E2636" s="46">
        <v>8000000</v>
      </c>
      <c r="F2636" s="280">
        <v>0</v>
      </c>
      <c r="G2636" s="25"/>
      <c r="H2636" s="264"/>
    </row>
    <row r="2637" spans="1:8" s="51" customFormat="1" x14ac:dyDescent="0.2">
      <c r="A2637" s="42">
        <v>638000</v>
      </c>
      <c r="B2637" s="47" t="s">
        <v>284</v>
      </c>
      <c r="C2637" s="41">
        <f t="shared" ref="C2637" si="989">C2638</f>
        <v>85000</v>
      </c>
      <c r="D2637" s="41">
        <f t="shared" ref="D2637" si="990">D2638</f>
        <v>100000</v>
      </c>
      <c r="E2637" s="41">
        <f t="shared" ref="E2637" si="991">E2638</f>
        <v>0</v>
      </c>
      <c r="F2637" s="283">
        <f>D2637/C2637*100</f>
        <v>117.64705882352942</v>
      </c>
      <c r="G2637" s="266"/>
      <c r="H2637" s="264"/>
    </row>
    <row r="2638" spans="1:8" s="26" customFormat="1" x14ac:dyDescent="0.2">
      <c r="A2638" s="52">
        <v>638100</v>
      </c>
      <c r="B2638" s="45" t="s">
        <v>285</v>
      </c>
      <c r="C2638" s="54">
        <v>85000</v>
      </c>
      <c r="D2638" s="46">
        <v>100000</v>
      </c>
      <c r="E2638" s="54">
        <v>0</v>
      </c>
      <c r="F2638" s="280">
        <f>D2638/C2638*100</f>
        <v>117.64705882352942</v>
      </c>
      <c r="G2638" s="25"/>
      <c r="H2638" s="264"/>
    </row>
    <row r="2639" spans="1:8" s="26" customFormat="1" x14ac:dyDescent="0.2">
      <c r="A2639" s="82"/>
      <c r="B2639" s="76" t="s">
        <v>294</v>
      </c>
      <c r="C2639" s="80">
        <f>C2605+C2626+C2634</f>
        <v>4701100</v>
      </c>
      <c r="D2639" s="80">
        <f>D2605+D2626+D2634</f>
        <v>5181700</v>
      </c>
      <c r="E2639" s="80">
        <f>E2605+E2626+E2634</f>
        <v>8000000</v>
      </c>
      <c r="F2639" s="30">
        <f>D2639/C2639*100</f>
        <v>110.22313926527833</v>
      </c>
      <c r="G2639" s="25"/>
      <c r="H2639" s="264"/>
    </row>
    <row r="2640" spans="1:8" s="26" customFormat="1" x14ac:dyDescent="0.2">
      <c r="A2640" s="62"/>
      <c r="B2640" s="40"/>
      <c r="C2640" s="63"/>
      <c r="D2640" s="63"/>
      <c r="E2640" s="63"/>
      <c r="F2640" s="145"/>
      <c r="G2640" s="25"/>
      <c r="H2640" s="264"/>
    </row>
    <row r="2641" spans="1:8" s="26" customFormat="1" x14ac:dyDescent="0.2">
      <c r="A2641" s="39"/>
      <c r="B2641" s="40"/>
      <c r="C2641" s="46"/>
      <c r="D2641" s="46"/>
      <c r="E2641" s="46"/>
      <c r="F2641" s="282"/>
      <c r="G2641" s="25"/>
      <c r="H2641" s="264"/>
    </row>
    <row r="2642" spans="1:8" s="26" customFormat="1" x14ac:dyDescent="0.2">
      <c r="A2642" s="44" t="s">
        <v>440</v>
      </c>
      <c r="B2642" s="47"/>
      <c r="C2642" s="46"/>
      <c r="D2642" s="46"/>
      <c r="E2642" s="46"/>
      <c r="F2642" s="282"/>
      <c r="G2642" s="25"/>
      <c r="H2642" s="264"/>
    </row>
    <row r="2643" spans="1:8" s="26" customFormat="1" x14ac:dyDescent="0.2">
      <c r="A2643" s="44" t="s">
        <v>377</v>
      </c>
      <c r="B2643" s="47"/>
      <c r="C2643" s="46"/>
      <c r="D2643" s="46"/>
      <c r="E2643" s="46"/>
      <c r="F2643" s="282"/>
      <c r="G2643" s="25"/>
      <c r="H2643" s="264"/>
    </row>
    <row r="2644" spans="1:8" s="26" customFormat="1" x14ac:dyDescent="0.2">
      <c r="A2644" s="44" t="s">
        <v>441</v>
      </c>
      <c r="B2644" s="47"/>
      <c r="C2644" s="46"/>
      <c r="D2644" s="46"/>
      <c r="E2644" s="46"/>
      <c r="F2644" s="282"/>
      <c r="G2644" s="25"/>
      <c r="H2644" s="264"/>
    </row>
    <row r="2645" spans="1:8" s="26" customFormat="1" x14ac:dyDescent="0.2">
      <c r="A2645" s="44" t="s">
        <v>293</v>
      </c>
      <c r="B2645" s="47"/>
      <c r="C2645" s="46"/>
      <c r="D2645" s="46"/>
      <c r="E2645" s="46"/>
      <c r="F2645" s="282"/>
      <c r="G2645" s="25"/>
      <c r="H2645" s="264"/>
    </row>
    <row r="2646" spans="1:8" s="26" customFormat="1" x14ac:dyDescent="0.2">
      <c r="A2646" s="44"/>
      <c r="B2646" s="72"/>
      <c r="C2646" s="63"/>
      <c r="D2646" s="63"/>
      <c r="E2646" s="63"/>
      <c r="F2646" s="145"/>
      <c r="G2646" s="25"/>
      <c r="H2646" s="264"/>
    </row>
    <row r="2647" spans="1:8" s="26" customFormat="1" x14ac:dyDescent="0.2">
      <c r="A2647" s="42">
        <v>410000</v>
      </c>
      <c r="B2647" s="43" t="s">
        <v>42</v>
      </c>
      <c r="C2647" s="41">
        <f t="shared" ref="C2647" si="992">C2648+C2653+C2665</f>
        <v>1623100.0000000002</v>
      </c>
      <c r="D2647" s="41">
        <f t="shared" ref="D2647" si="993">D2648+D2653+D2665</f>
        <v>1722800</v>
      </c>
      <c r="E2647" s="41">
        <f>E2648+E2653+E2665</f>
        <v>0</v>
      </c>
      <c r="F2647" s="283">
        <f t="shared" ref="F2647:F2666" si="994">D2647/C2647*100</f>
        <v>106.14256669336453</v>
      </c>
      <c r="G2647" s="25"/>
      <c r="H2647" s="264"/>
    </row>
    <row r="2648" spans="1:8" s="26" customFormat="1" x14ac:dyDescent="0.2">
      <c r="A2648" s="42">
        <v>411000</v>
      </c>
      <c r="B2648" s="43" t="s">
        <v>43</v>
      </c>
      <c r="C2648" s="41">
        <f t="shared" ref="C2648" si="995">SUM(C2649:C2652)</f>
        <v>1341000.0000000002</v>
      </c>
      <c r="D2648" s="41">
        <f t="shared" ref="D2648" si="996">SUM(D2649:D2652)</f>
        <v>1440000</v>
      </c>
      <c r="E2648" s="41">
        <f>SUM(E2649:E2652)</f>
        <v>0</v>
      </c>
      <c r="F2648" s="283">
        <f t="shared" si="994"/>
        <v>107.38255033557044</v>
      </c>
      <c r="G2648" s="25"/>
      <c r="H2648" s="264"/>
    </row>
    <row r="2649" spans="1:8" s="26" customFormat="1" x14ac:dyDescent="0.2">
      <c r="A2649" s="52">
        <v>411100</v>
      </c>
      <c r="B2649" s="45" t="s">
        <v>44</v>
      </c>
      <c r="C2649" s="54">
        <v>1170000.0000000002</v>
      </c>
      <c r="D2649" s="46">
        <v>1296000</v>
      </c>
      <c r="E2649" s="54">
        <v>0</v>
      </c>
      <c r="F2649" s="280">
        <f t="shared" si="994"/>
        <v>110.76923076923076</v>
      </c>
      <c r="G2649" s="25"/>
      <c r="H2649" s="264"/>
    </row>
    <row r="2650" spans="1:8" s="26" customFormat="1" ht="40.5" x14ac:dyDescent="0.2">
      <c r="A2650" s="52">
        <v>411200</v>
      </c>
      <c r="B2650" s="45" t="s">
        <v>45</v>
      </c>
      <c r="C2650" s="54">
        <v>99000</v>
      </c>
      <c r="D2650" s="46">
        <v>99000</v>
      </c>
      <c r="E2650" s="54">
        <v>0</v>
      </c>
      <c r="F2650" s="280">
        <f t="shared" si="994"/>
        <v>100</v>
      </c>
      <c r="G2650" s="25"/>
      <c r="H2650" s="264"/>
    </row>
    <row r="2651" spans="1:8" s="26" customFormat="1" ht="40.5" x14ac:dyDescent="0.2">
      <c r="A2651" s="52">
        <v>411300</v>
      </c>
      <c r="B2651" s="45" t="s">
        <v>46</v>
      </c>
      <c r="C2651" s="54">
        <v>57000</v>
      </c>
      <c r="D2651" s="46">
        <v>30000</v>
      </c>
      <c r="E2651" s="54">
        <v>0</v>
      </c>
      <c r="F2651" s="280">
        <f t="shared" si="994"/>
        <v>52.631578947368418</v>
      </c>
      <c r="G2651" s="25"/>
      <c r="H2651" s="264"/>
    </row>
    <row r="2652" spans="1:8" s="26" customFormat="1" x14ac:dyDescent="0.2">
      <c r="A2652" s="52">
        <v>411400</v>
      </c>
      <c r="B2652" s="45" t="s">
        <v>47</v>
      </c>
      <c r="C2652" s="54">
        <v>15000</v>
      </c>
      <c r="D2652" s="46">
        <v>15000</v>
      </c>
      <c r="E2652" s="54">
        <v>0</v>
      </c>
      <c r="F2652" s="280">
        <f t="shared" si="994"/>
        <v>100</v>
      </c>
      <c r="G2652" s="25"/>
      <c r="H2652" s="264"/>
    </row>
    <row r="2653" spans="1:8" s="26" customFormat="1" x14ac:dyDescent="0.2">
      <c r="A2653" s="42">
        <v>412000</v>
      </c>
      <c r="B2653" s="47" t="s">
        <v>48</v>
      </c>
      <c r="C2653" s="41">
        <f t="shared" ref="C2653" si="997">SUM(C2654:C2664)</f>
        <v>280900</v>
      </c>
      <c r="D2653" s="41">
        <f t="shared" ref="D2653" si="998">SUM(D2654:D2664)</f>
        <v>281600</v>
      </c>
      <c r="E2653" s="41">
        <f>SUM(E2654:E2664)</f>
        <v>0</v>
      </c>
      <c r="F2653" s="283">
        <f t="shared" si="994"/>
        <v>100.249199003204</v>
      </c>
      <c r="G2653" s="25"/>
      <c r="H2653" s="264"/>
    </row>
    <row r="2654" spans="1:8" s="26" customFormat="1" ht="40.5" x14ac:dyDescent="0.2">
      <c r="A2654" s="52">
        <v>412200</v>
      </c>
      <c r="B2654" s="45" t="s">
        <v>50</v>
      </c>
      <c r="C2654" s="54">
        <v>155000</v>
      </c>
      <c r="D2654" s="46">
        <v>156000</v>
      </c>
      <c r="E2654" s="54">
        <v>0</v>
      </c>
      <c r="F2654" s="280">
        <f t="shared" si="994"/>
        <v>100.64516129032258</v>
      </c>
      <c r="G2654" s="25"/>
      <c r="H2654" s="264"/>
    </row>
    <row r="2655" spans="1:8" s="26" customFormat="1" x14ac:dyDescent="0.2">
      <c r="A2655" s="52">
        <v>412300</v>
      </c>
      <c r="B2655" s="45" t="s">
        <v>51</v>
      </c>
      <c r="C2655" s="54">
        <v>20099.999999999996</v>
      </c>
      <c r="D2655" s="46">
        <v>20099.999999999996</v>
      </c>
      <c r="E2655" s="54">
        <v>0</v>
      </c>
      <c r="F2655" s="280">
        <f t="shared" si="994"/>
        <v>100</v>
      </c>
      <c r="G2655" s="25"/>
      <c r="H2655" s="264"/>
    </row>
    <row r="2656" spans="1:8" s="26" customFormat="1" x14ac:dyDescent="0.2">
      <c r="A2656" s="52">
        <v>412500</v>
      </c>
      <c r="B2656" s="45" t="s">
        <v>55</v>
      </c>
      <c r="C2656" s="54">
        <v>5100.0000000000018</v>
      </c>
      <c r="D2656" s="46">
        <v>5100.0000000000018</v>
      </c>
      <c r="E2656" s="54">
        <v>0</v>
      </c>
      <c r="F2656" s="280">
        <f t="shared" si="994"/>
        <v>100</v>
      </c>
      <c r="G2656" s="25"/>
      <c r="H2656" s="264"/>
    </row>
    <row r="2657" spans="1:8" s="26" customFormat="1" x14ac:dyDescent="0.2">
      <c r="A2657" s="52">
        <v>412600</v>
      </c>
      <c r="B2657" s="45" t="s">
        <v>56</v>
      </c>
      <c r="C2657" s="54">
        <v>7600.0000000000027</v>
      </c>
      <c r="D2657" s="46">
        <v>7500</v>
      </c>
      <c r="E2657" s="54">
        <v>0</v>
      </c>
      <c r="F2657" s="280">
        <f t="shared" si="994"/>
        <v>98.684210526315752</v>
      </c>
      <c r="G2657" s="25"/>
      <c r="H2657" s="264"/>
    </row>
    <row r="2658" spans="1:8" s="26" customFormat="1" x14ac:dyDescent="0.2">
      <c r="A2658" s="52">
        <v>412700</v>
      </c>
      <c r="B2658" s="45" t="s">
        <v>58</v>
      </c>
      <c r="C2658" s="54">
        <v>75000</v>
      </c>
      <c r="D2658" s="46">
        <v>75000</v>
      </c>
      <c r="E2658" s="54">
        <v>0</v>
      </c>
      <c r="F2658" s="280">
        <f t="shared" si="994"/>
        <v>100</v>
      </c>
      <c r="G2658" s="25"/>
      <c r="H2658" s="264"/>
    </row>
    <row r="2659" spans="1:8" s="26" customFormat="1" x14ac:dyDescent="0.2">
      <c r="A2659" s="52">
        <v>412900</v>
      </c>
      <c r="B2659" s="45" t="s">
        <v>72</v>
      </c>
      <c r="C2659" s="54">
        <v>1000</v>
      </c>
      <c r="D2659" s="46">
        <v>1000</v>
      </c>
      <c r="E2659" s="54">
        <v>0</v>
      </c>
      <c r="F2659" s="280">
        <f t="shared" si="994"/>
        <v>100</v>
      </c>
      <c r="G2659" s="25"/>
      <c r="H2659" s="264"/>
    </row>
    <row r="2660" spans="1:8" s="26" customFormat="1" x14ac:dyDescent="0.2">
      <c r="A2660" s="52">
        <v>412900</v>
      </c>
      <c r="B2660" s="45" t="s">
        <v>73</v>
      </c>
      <c r="C2660" s="54">
        <v>1700</v>
      </c>
      <c r="D2660" s="46">
        <v>2000</v>
      </c>
      <c r="E2660" s="54">
        <v>0</v>
      </c>
      <c r="F2660" s="280">
        <f t="shared" si="994"/>
        <v>117.64705882352942</v>
      </c>
      <c r="G2660" s="25"/>
      <c r="H2660" s="264"/>
    </row>
    <row r="2661" spans="1:8" s="26" customFormat="1" x14ac:dyDescent="0.2">
      <c r="A2661" s="52">
        <v>412900</v>
      </c>
      <c r="B2661" s="49" t="s">
        <v>74</v>
      </c>
      <c r="C2661" s="54">
        <v>400</v>
      </c>
      <c r="D2661" s="46">
        <v>400</v>
      </c>
      <c r="E2661" s="54">
        <v>0</v>
      </c>
      <c r="F2661" s="280">
        <f t="shared" si="994"/>
        <v>100</v>
      </c>
      <c r="G2661" s="25"/>
      <c r="H2661" s="264"/>
    </row>
    <row r="2662" spans="1:8" s="26" customFormat="1" x14ac:dyDescent="0.2">
      <c r="A2662" s="52">
        <v>412900</v>
      </c>
      <c r="B2662" s="49" t="s">
        <v>75</v>
      </c>
      <c r="C2662" s="54">
        <v>2000</v>
      </c>
      <c r="D2662" s="46">
        <v>1000</v>
      </c>
      <c r="E2662" s="54">
        <v>0</v>
      </c>
      <c r="F2662" s="280">
        <f t="shared" si="994"/>
        <v>50</v>
      </c>
      <c r="G2662" s="25"/>
      <c r="H2662" s="264"/>
    </row>
    <row r="2663" spans="1:8" s="26" customFormat="1" x14ac:dyDescent="0.2">
      <c r="A2663" s="52">
        <v>412900</v>
      </c>
      <c r="B2663" s="49" t="s">
        <v>76</v>
      </c>
      <c r="C2663" s="54">
        <v>2500</v>
      </c>
      <c r="D2663" s="46">
        <v>3000</v>
      </c>
      <c r="E2663" s="54">
        <v>0</v>
      </c>
      <c r="F2663" s="280">
        <f t="shared" si="994"/>
        <v>120</v>
      </c>
      <c r="G2663" s="25"/>
      <c r="H2663" s="264"/>
    </row>
    <row r="2664" spans="1:8" s="26" customFormat="1" x14ac:dyDescent="0.2">
      <c r="A2664" s="52">
        <v>412900</v>
      </c>
      <c r="B2664" s="45" t="s">
        <v>78</v>
      </c>
      <c r="C2664" s="54">
        <v>10500</v>
      </c>
      <c r="D2664" s="46">
        <v>10500</v>
      </c>
      <c r="E2664" s="54">
        <v>0</v>
      </c>
      <c r="F2664" s="280">
        <f t="shared" si="994"/>
        <v>100</v>
      </c>
      <c r="G2664" s="25"/>
      <c r="H2664" s="264"/>
    </row>
    <row r="2665" spans="1:8" s="51" customFormat="1" x14ac:dyDescent="0.2">
      <c r="A2665" s="42">
        <v>413000</v>
      </c>
      <c r="B2665" s="47" t="s">
        <v>95</v>
      </c>
      <c r="C2665" s="41">
        <f t="shared" ref="C2665" si="999">C2666</f>
        <v>1199.9999999999998</v>
      </c>
      <c r="D2665" s="41">
        <f t="shared" ref="D2665" si="1000">D2666</f>
        <v>1199.9999999999998</v>
      </c>
      <c r="E2665" s="41">
        <f t="shared" ref="E2665" si="1001">E2666</f>
        <v>0</v>
      </c>
      <c r="F2665" s="283">
        <f t="shared" si="994"/>
        <v>100</v>
      </c>
      <c r="G2665" s="266"/>
      <c r="H2665" s="264"/>
    </row>
    <row r="2666" spans="1:8" s="26" customFormat="1" x14ac:dyDescent="0.2">
      <c r="A2666" s="52">
        <v>413900</v>
      </c>
      <c r="B2666" s="45" t="s">
        <v>105</v>
      </c>
      <c r="C2666" s="54">
        <v>1199.9999999999998</v>
      </c>
      <c r="D2666" s="46">
        <v>1199.9999999999998</v>
      </c>
      <c r="E2666" s="54">
        <v>0</v>
      </c>
      <c r="F2666" s="280">
        <f t="shared" si="994"/>
        <v>100</v>
      </c>
      <c r="G2666" s="25"/>
      <c r="H2666" s="264"/>
    </row>
    <row r="2667" spans="1:8" s="51" customFormat="1" x14ac:dyDescent="0.2">
      <c r="A2667" s="42">
        <v>510000</v>
      </c>
      <c r="B2667" s="47" t="s">
        <v>245</v>
      </c>
      <c r="C2667" s="41">
        <f>C2668+C2671+0</f>
        <v>6500</v>
      </c>
      <c r="D2667" s="41">
        <f>D2668+D2671+0</f>
        <v>46500</v>
      </c>
      <c r="E2667" s="41">
        <f>E2668+E2671+0</f>
        <v>0</v>
      </c>
      <c r="F2667" s="283"/>
      <c r="G2667" s="266"/>
      <c r="H2667" s="264"/>
    </row>
    <row r="2668" spans="1:8" s="26" customFormat="1" x14ac:dyDescent="0.2">
      <c r="A2668" s="42">
        <v>511000</v>
      </c>
      <c r="B2668" s="47" t="s">
        <v>246</v>
      </c>
      <c r="C2668" s="41">
        <f t="shared" ref="C2668" si="1002">SUM(C2669:C2670)</f>
        <v>5000</v>
      </c>
      <c r="D2668" s="41">
        <f t="shared" ref="D2668" si="1003">SUM(D2669:D2670)</f>
        <v>45000</v>
      </c>
      <c r="E2668" s="41">
        <f>SUM(E2669:E2670)</f>
        <v>0</v>
      </c>
      <c r="F2668" s="283"/>
      <c r="G2668" s="25"/>
      <c r="H2668" s="264"/>
    </row>
    <row r="2669" spans="1:8" s="26" customFormat="1" ht="40.5" x14ac:dyDescent="0.2">
      <c r="A2669" s="52">
        <v>511200</v>
      </c>
      <c r="B2669" s="45" t="s">
        <v>248</v>
      </c>
      <c r="C2669" s="54">
        <v>0</v>
      </c>
      <c r="D2669" s="46">
        <v>40000</v>
      </c>
      <c r="E2669" s="54">
        <v>0</v>
      </c>
      <c r="F2669" s="280">
        <v>0</v>
      </c>
      <c r="G2669" s="25"/>
      <c r="H2669" s="264"/>
    </row>
    <row r="2670" spans="1:8" s="26" customFormat="1" x14ac:dyDescent="0.2">
      <c r="A2670" s="52">
        <v>511300</v>
      </c>
      <c r="B2670" s="45" t="s">
        <v>249</v>
      </c>
      <c r="C2670" s="54">
        <v>5000</v>
      </c>
      <c r="D2670" s="46">
        <v>5000</v>
      </c>
      <c r="E2670" s="54">
        <v>0</v>
      </c>
      <c r="F2670" s="280">
        <f>D2670/C2670*100</f>
        <v>100</v>
      </c>
      <c r="G2670" s="25"/>
      <c r="H2670" s="264"/>
    </row>
    <row r="2671" spans="1:8" s="51" customFormat="1" x14ac:dyDescent="0.2">
      <c r="A2671" s="42">
        <v>516000</v>
      </c>
      <c r="B2671" s="47" t="s">
        <v>257</v>
      </c>
      <c r="C2671" s="41">
        <f t="shared" ref="C2671" si="1004">C2672</f>
        <v>1500</v>
      </c>
      <c r="D2671" s="41">
        <f t="shared" ref="D2671" si="1005">D2672</f>
        <v>1500</v>
      </c>
      <c r="E2671" s="41">
        <f t="shared" ref="E2671" si="1006">E2672</f>
        <v>0</v>
      </c>
      <c r="F2671" s="283">
        <f>D2671/C2671*100</f>
        <v>100</v>
      </c>
      <c r="G2671" s="266"/>
      <c r="H2671" s="264"/>
    </row>
    <row r="2672" spans="1:8" s="26" customFormat="1" x14ac:dyDescent="0.2">
      <c r="A2672" s="52">
        <v>516100</v>
      </c>
      <c r="B2672" s="45" t="s">
        <v>257</v>
      </c>
      <c r="C2672" s="54">
        <v>1500</v>
      </c>
      <c r="D2672" s="46">
        <v>1500</v>
      </c>
      <c r="E2672" s="54">
        <v>0</v>
      </c>
      <c r="F2672" s="280">
        <f>D2672/C2672*100</f>
        <v>100</v>
      </c>
      <c r="G2672" s="25"/>
      <c r="H2672" s="264"/>
    </row>
    <row r="2673" spans="1:8" s="51" customFormat="1" x14ac:dyDescent="0.2">
      <c r="A2673" s="42">
        <v>630000</v>
      </c>
      <c r="B2673" s="47" t="s">
        <v>277</v>
      </c>
      <c r="C2673" s="41">
        <f>C2674+C2676</f>
        <v>37900.000000000029</v>
      </c>
      <c r="D2673" s="41">
        <f>D2674+D2676</f>
        <v>31000</v>
      </c>
      <c r="E2673" s="41">
        <f>E2674+E2676</f>
        <v>1000000</v>
      </c>
      <c r="F2673" s="283">
        <f>D2673/C2673*100</f>
        <v>81.794195250659556</v>
      </c>
      <c r="G2673" s="266"/>
      <c r="H2673" s="264"/>
    </row>
    <row r="2674" spans="1:8" s="51" customFormat="1" x14ac:dyDescent="0.2">
      <c r="A2674" s="42">
        <v>631000</v>
      </c>
      <c r="B2674" s="47" t="s">
        <v>278</v>
      </c>
      <c r="C2674" s="41">
        <f>0+C2675</f>
        <v>0</v>
      </c>
      <c r="D2674" s="41">
        <f>0+D2675</f>
        <v>0</v>
      </c>
      <c r="E2674" s="41">
        <f>0+E2675</f>
        <v>1000000</v>
      </c>
      <c r="F2674" s="283">
        <v>0</v>
      </c>
      <c r="G2674" s="266"/>
      <c r="H2674" s="264"/>
    </row>
    <row r="2675" spans="1:8" s="26" customFormat="1" x14ac:dyDescent="0.2">
      <c r="A2675" s="52">
        <v>631200</v>
      </c>
      <c r="B2675" s="45" t="s">
        <v>280</v>
      </c>
      <c r="C2675" s="54">
        <v>0</v>
      </c>
      <c r="D2675" s="46">
        <v>0</v>
      </c>
      <c r="E2675" s="46">
        <v>1000000</v>
      </c>
      <c r="F2675" s="280">
        <v>0</v>
      </c>
      <c r="G2675" s="25"/>
      <c r="H2675" s="264"/>
    </row>
    <row r="2676" spans="1:8" s="51" customFormat="1" x14ac:dyDescent="0.2">
      <c r="A2676" s="42">
        <v>638000</v>
      </c>
      <c r="B2676" s="47" t="s">
        <v>284</v>
      </c>
      <c r="C2676" s="41">
        <f t="shared" ref="C2676" si="1007">C2677</f>
        <v>37900.000000000029</v>
      </c>
      <c r="D2676" s="41">
        <f t="shared" ref="D2676" si="1008">D2677</f>
        <v>31000</v>
      </c>
      <c r="E2676" s="41">
        <f t="shared" ref="E2676" si="1009">E2677</f>
        <v>0</v>
      </c>
      <c r="F2676" s="283">
        <f>D2676/C2676*100</f>
        <v>81.794195250659556</v>
      </c>
      <c r="G2676" s="266"/>
      <c r="H2676" s="264"/>
    </row>
    <row r="2677" spans="1:8" s="26" customFormat="1" x14ac:dyDescent="0.2">
      <c r="A2677" s="52">
        <v>638100</v>
      </c>
      <c r="B2677" s="45" t="s">
        <v>285</v>
      </c>
      <c r="C2677" s="54">
        <v>37900.000000000029</v>
      </c>
      <c r="D2677" s="46">
        <v>31000</v>
      </c>
      <c r="E2677" s="54">
        <v>0</v>
      </c>
      <c r="F2677" s="280">
        <f>D2677/C2677*100</f>
        <v>81.794195250659556</v>
      </c>
      <c r="G2677" s="25"/>
      <c r="H2677" s="264"/>
    </row>
    <row r="2678" spans="1:8" s="26" customFormat="1" x14ac:dyDescent="0.2">
      <c r="A2678" s="82"/>
      <c r="B2678" s="76" t="s">
        <v>294</v>
      </c>
      <c r="C2678" s="80">
        <f>C2647+C2667+C2673</f>
        <v>1667500.0000000002</v>
      </c>
      <c r="D2678" s="80">
        <f>D2647+D2667+D2673</f>
        <v>1800300</v>
      </c>
      <c r="E2678" s="80">
        <f>E2647+E2667+E2673</f>
        <v>1000000</v>
      </c>
      <c r="F2678" s="30">
        <f>D2678/C2678*100</f>
        <v>107.96401799100448</v>
      </c>
      <c r="G2678" s="25"/>
      <c r="H2678" s="264"/>
    </row>
    <row r="2679" spans="1:8" s="26" customFormat="1" x14ac:dyDescent="0.2">
      <c r="A2679" s="62"/>
      <c r="B2679" s="40"/>
      <c r="C2679" s="63"/>
      <c r="D2679" s="63"/>
      <c r="E2679" s="63"/>
      <c r="F2679" s="145"/>
      <c r="G2679" s="25"/>
      <c r="H2679" s="264"/>
    </row>
    <row r="2680" spans="1:8" s="26" customFormat="1" x14ac:dyDescent="0.2">
      <c r="A2680" s="39"/>
      <c r="B2680" s="40"/>
      <c r="C2680" s="46"/>
      <c r="D2680" s="46"/>
      <c r="E2680" s="46"/>
      <c r="F2680" s="282"/>
      <c r="G2680" s="25"/>
      <c r="H2680" s="264"/>
    </row>
    <row r="2681" spans="1:8" s="26" customFormat="1" x14ac:dyDescent="0.2">
      <c r="A2681" s="44" t="s">
        <v>442</v>
      </c>
      <c r="B2681" s="47"/>
      <c r="C2681" s="46"/>
      <c r="D2681" s="46"/>
      <c r="E2681" s="46"/>
      <c r="F2681" s="282"/>
      <c r="G2681" s="25"/>
      <c r="H2681" s="264"/>
    </row>
    <row r="2682" spans="1:8" s="26" customFormat="1" x14ac:dyDescent="0.2">
      <c r="A2682" s="44" t="s">
        <v>377</v>
      </c>
      <c r="B2682" s="47"/>
      <c r="C2682" s="46"/>
      <c r="D2682" s="46"/>
      <c r="E2682" s="46"/>
      <c r="F2682" s="282"/>
      <c r="G2682" s="25"/>
      <c r="H2682" s="264"/>
    </row>
    <row r="2683" spans="1:8" s="26" customFormat="1" x14ac:dyDescent="0.2">
      <c r="A2683" s="44" t="s">
        <v>443</v>
      </c>
      <c r="B2683" s="47"/>
      <c r="C2683" s="46"/>
      <c r="D2683" s="46"/>
      <c r="E2683" s="46"/>
      <c r="F2683" s="282"/>
      <c r="G2683" s="25"/>
      <c r="H2683" s="264"/>
    </row>
    <row r="2684" spans="1:8" s="26" customFormat="1" x14ac:dyDescent="0.2">
      <c r="A2684" s="44" t="s">
        <v>293</v>
      </c>
      <c r="B2684" s="47"/>
      <c r="C2684" s="46"/>
      <c r="D2684" s="46"/>
      <c r="E2684" s="46"/>
      <c r="F2684" s="282"/>
      <c r="G2684" s="25"/>
      <c r="H2684" s="264"/>
    </row>
    <row r="2685" spans="1:8" s="26" customFormat="1" x14ac:dyDescent="0.2">
      <c r="A2685" s="44"/>
      <c r="B2685" s="72"/>
      <c r="C2685" s="63"/>
      <c r="D2685" s="63"/>
      <c r="E2685" s="63"/>
      <c r="F2685" s="145"/>
      <c r="G2685" s="25"/>
      <c r="H2685" s="264"/>
    </row>
    <row r="2686" spans="1:8" s="26" customFormat="1" x14ac:dyDescent="0.2">
      <c r="A2686" s="42">
        <v>410000</v>
      </c>
      <c r="B2686" s="43" t="s">
        <v>42</v>
      </c>
      <c r="C2686" s="41">
        <f>C2687+C2692+C2704</f>
        <v>2168600</v>
      </c>
      <c r="D2686" s="41">
        <f>D2687+D2692+D2704</f>
        <v>2325600</v>
      </c>
      <c r="E2686" s="41">
        <f>E2687+E2692+E2704</f>
        <v>0</v>
      </c>
      <c r="F2686" s="283">
        <f t="shared" ref="F2686:F2699" si="1010">D2686/C2686*100</f>
        <v>107.23969381167574</v>
      </c>
      <c r="G2686" s="25"/>
      <c r="H2686" s="264"/>
    </row>
    <row r="2687" spans="1:8" s="26" customFormat="1" x14ac:dyDescent="0.2">
      <c r="A2687" s="42">
        <v>411000</v>
      </c>
      <c r="B2687" s="43" t="s">
        <v>43</v>
      </c>
      <c r="C2687" s="41">
        <f t="shared" ref="C2687" si="1011">SUM(C2688:C2691)</f>
        <v>1716900</v>
      </c>
      <c r="D2687" s="41">
        <f t="shared" ref="D2687" si="1012">SUM(D2688:D2691)</f>
        <v>1872900</v>
      </c>
      <c r="E2687" s="41">
        <f>SUM(E2688:E2691)</f>
        <v>0</v>
      </c>
      <c r="F2687" s="283">
        <f t="shared" si="1010"/>
        <v>109.08614363096278</v>
      </c>
      <c r="G2687" s="25"/>
      <c r="H2687" s="264"/>
    </row>
    <row r="2688" spans="1:8" s="26" customFormat="1" x14ac:dyDescent="0.2">
      <c r="A2688" s="52">
        <v>411100</v>
      </c>
      <c r="B2688" s="45" t="s">
        <v>44</v>
      </c>
      <c r="C2688" s="54">
        <v>1592000</v>
      </c>
      <c r="D2688" s="46">
        <v>1773000</v>
      </c>
      <c r="E2688" s="54">
        <v>0</v>
      </c>
      <c r="F2688" s="280">
        <f t="shared" si="1010"/>
        <v>111.36934673366834</v>
      </c>
      <c r="G2688" s="25"/>
      <c r="H2688" s="264"/>
    </row>
    <row r="2689" spans="1:8" s="26" customFormat="1" ht="40.5" x14ac:dyDescent="0.2">
      <c r="A2689" s="52">
        <v>411200</v>
      </c>
      <c r="B2689" s="45" t="s">
        <v>45</v>
      </c>
      <c r="C2689" s="54">
        <v>59900</v>
      </c>
      <c r="D2689" s="46">
        <v>59900</v>
      </c>
      <c r="E2689" s="54">
        <v>0</v>
      </c>
      <c r="F2689" s="280">
        <f t="shared" si="1010"/>
        <v>100</v>
      </c>
      <c r="G2689" s="25"/>
      <c r="H2689" s="264"/>
    </row>
    <row r="2690" spans="1:8" s="26" customFormat="1" ht="40.5" x14ac:dyDescent="0.2">
      <c r="A2690" s="52">
        <v>411300</v>
      </c>
      <c r="B2690" s="45" t="s">
        <v>46</v>
      </c>
      <c r="C2690" s="54">
        <v>35000</v>
      </c>
      <c r="D2690" s="46">
        <v>10000</v>
      </c>
      <c r="E2690" s="54">
        <v>0</v>
      </c>
      <c r="F2690" s="280">
        <f t="shared" si="1010"/>
        <v>28.571428571428569</v>
      </c>
      <c r="G2690" s="25"/>
      <c r="H2690" s="264"/>
    </row>
    <row r="2691" spans="1:8" s="26" customFormat="1" x14ac:dyDescent="0.2">
      <c r="A2691" s="52">
        <v>411400</v>
      </c>
      <c r="B2691" s="45" t="s">
        <v>47</v>
      </c>
      <c r="C2691" s="54">
        <v>30000</v>
      </c>
      <c r="D2691" s="46">
        <v>30000</v>
      </c>
      <c r="E2691" s="54">
        <v>0</v>
      </c>
      <c r="F2691" s="280">
        <f t="shared" si="1010"/>
        <v>100</v>
      </c>
      <c r="G2691" s="25"/>
      <c r="H2691" s="264"/>
    </row>
    <row r="2692" spans="1:8" s="26" customFormat="1" x14ac:dyDescent="0.2">
      <c r="A2692" s="42">
        <v>412000</v>
      </c>
      <c r="B2692" s="47" t="s">
        <v>48</v>
      </c>
      <c r="C2692" s="41">
        <f>SUM(C2693:C2703)</f>
        <v>450700</v>
      </c>
      <c r="D2692" s="41">
        <f>SUM(D2693:D2703)</f>
        <v>451700</v>
      </c>
      <c r="E2692" s="41">
        <f>SUM(E2693:E2703)</f>
        <v>0</v>
      </c>
      <c r="F2692" s="283">
        <f t="shared" si="1010"/>
        <v>100.22187708009763</v>
      </c>
      <c r="G2692" s="25"/>
      <c r="H2692" s="264"/>
    </row>
    <row r="2693" spans="1:8" s="26" customFormat="1" x14ac:dyDescent="0.2">
      <c r="A2693" s="52">
        <v>412100</v>
      </c>
      <c r="B2693" s="45" t="s">
        <v>49</v>
      </c>
      <c r="C2693" s="54">
        <v>34999.999999999993</v>
      </c>
      <c r="D2693" s="46">
        <v>34999.999999999993</v>
      </c>
      <c r="E2693" s="54">
        <v>0</v>
      </c>
      <c r="F2693" s="280">
        <f t="shared" si="1010"/>
        <v>100</v>
      </c>
      <c r="G2693" s="25"/>
      <c r="H2693" s="264"/>
    </row>
    <row r="2694" spans="1:8" s="26" customFormat="1" ht="40.5" x14ac:dyDescent="0.2">
      <c r="A2694" s="52">
        <v>412200</v>
      </c>
      <c r="B2694" s="45" t="s">
        <v>50</v>
      </c>
      <c r="C2694" s="54">
        <v>200000</v>
      </c>
      <c r="D2694" s="46">
        <v>204000</v>
      </c>
      <c r="E2694" s="54">
        <v>0</v>
      </c>
      <c r="F2694" s="280">
        <f t="shared" si="1010"/>
        <v>102</v>
      </c>
      <c r="G2694" s="25"/>
      <c r="H2694" s="264"/>
    </row>
    <row r="2695" spans="1:8" s="26" customFormat="1" x14ac:dyDescent="0.2">
      <c r="A2695" s="52">
        <v>412300</v>
      </c>
      <c r="B2695" s="45" t="s">
        <v>51</v>
      </c>
      <c r="C2695" s="54">
        <v>52000</v>
      </c>
      <c r="D2695" s="46">
        <v>48000</v>
      </c>
      <c r="E2695" s="54">
        <v>0</v>
      </c>
      <c r="F2695" s="280">
        <f t="shared" si="1010"/>
        <v>92.307692307692307</v>
      </c>
      <c r="G2695" s="25"/>
      <c r="H2695" s="264"/>
    </row>
    <row r="2696" spans="1:8" s="26" customFormat="1" x14ac:dyDescent="0.2">
      <c r="A2696" s="52">
        <v>412500</v>
      </c>
      <c r="B2696" s="45" t="s">
        <v>55</v>
      </c>
      <c r="C2696" s="54">
        <v>10100</v>
      </c>
      <c r="D2696" s="46">
        <v>10100</v>
      </c>
      <c r="E2696" s="54">
        <v>0</v>
      </c>
      <c r="F2696" s="280">
        <f t="shared" si="1010"/>
        <v>100</v>
      </c>
      <c r="G2696" s="25"/>
      <c r="H2696" s="264"/>
    </row>
    <row r="2697" spans="1:8" s="26" customFormat="1" x14ac:dyDescent="0.2">
      <c r="A2697" s="52">
        <v>412600</v>
      </c>
      <c r="B2697" s="45" t="s">
        <v>56</v>
      </c>
      <c r="C2697" s="54">
        <v>11000</v>
      </c>
      <c r="D2697" s="46">
        <v>11000</v>
      </c>
      <c r="E2697" s="54">
        <v>0</v>
      </c>
      <c r="F2697" s="280">
        <f t="shared" si="1010"/>
        <v>100</v>
      </c>
      <c r="G2697" s="25"/>
      <c r="H2697" s="264"/>
    </row>
    <row r="2698" spans="1:8" s="26" customFormat="1" x14ac:dyDescent="0.2">
      <c r="A2698" s="52">
        <v>412700</v>
      </c>
      <c r="B2698" s="45" t="s">
        <v>58</v>
      </c>
      <c r="C2698" s="54">
        <v>123999.99999999999</v>
      </c>
      <c r="D2698" s="46">
        <v>127000</v>
      </c>
      <c r="E2698" s="54">
        <v>0</v>
      </c>
      <c r="F2698" s="280">
        <f t="shared" si="1010"/>
        <v>102.41935483870969</v>
      </c>
      <c r="G2698" s="25"/>
      <c r="H2698" s="264"/>
    </row>
    <row r="2699" spans="1:8" s="26" customFormat="1" x14ac:dyDescent="0.2">
      <c r="A2699" s="52">
        <v>412900</v>
      </c>
      <c r="B2699" s="49" t="s">
        <v>73</v>
      </c>
      <c r="C2699" s="54">
        <v>11000</v>
      </c>
      <c r="D2699" s="46">
        <v>11000</v>
      </c>
      <c r="E2699" s="54">
        <v>0</v>
      </c>
      <c r="F2699" s="280">
        <f t="shared" si="1010"/>
        <v>100</v>
      </c>
      <c r="G2699" s="25"/>
      <c r="H2699" s="264"/>
    </row>
    <row r="2700" spans="1:8" s="26" customFormat="1" x14ac:dyDescent="0.2">
      <c r="A2700" s="52">
        <v>412900</v>
      </c>
      <c r="B2700" s="49" t="s">
        <v>74</v>
      </c>
      <c r="C2700" s="54">
        <v>0</v>
      </c>
      <c r="D2700" s="46">
        <v>1000</v>
      </c>
      <c r="E2700" s="54">
        <v>0</v>
      </c>
      <c r="F2700" s="280">
        <v>0</v>
      </c>
      <c r="G2700" s="25"/>
      <c r="H2700" s="264"/>
    </row>
    <row r="2701" spans="1:8" s="26" customFormat="1" x14ac:dyDescent="0.2">
      <c r="A2701" s="52">
        <v>412900</v>
      </c>
      <c r="B2701" s="49" t="s">
        <v>75</v>
      </c>
      <c r="C2701" s="54">
        <v>499.99999999999994</v>
      </c>
      <c r="D2701" s="46">
        <v>499.99999999999994</v>
      </c>
      <c r="E2701" s="54">
        <v>0</v>
      </c>
      <c r="F2701" s="280">
        <f>D2701/C2701*100</f>
        <v>100</v>
      </c>
      <c r="G2701" s="25"/>
      <c r="H2701" s="264"/>
    </row>
    <row r="2702" spans="1:8" s="26" customFormat="1" x14ac:dyDescent="0.2">
      <c r="A2702" s="52">
        <v>412900</v>
      </c>
      <c r="B2702" s="49" t="s">
        <v>76</v>
      </c>
      <c r="C2702" s="54">
        <v>4000</v>
      </c>
      <c r="D2702" s="46">
        <v>4000</v>
      </c>
      <c r="E2702" s="54">
        <v>0</v>
      </c>
      <c r="F2702" s="280">
        <f>D2702/C2702*100</f>
        <v>100</v>
      </c>
      <c r="G2702" s="25"/>
      <c r="H2702" s="264"/>
    </row>
    <row r="2703" spans="1:8" s="26" customFormat="1" x14ac:dyDescent="0.2">
      <c r="A2703" s="52">
        <v>412900</v>
      </c>
      <c r="B2703" s="49" t="s">
        <v>78</v>
      </c>
      <c r="C2703" s="54">
        <v>3099.9999999999995</v>
      </c>
      <c r="D2703" s="46">
        <v>100</v>
      </c>
      <c r="E2703" s="54">
        <v>0</v>
      </c>
      <c r="F2703" s="280"/>
      <c r="G2703" s="25"/>
      <c r="H2703" s="264"/>
    </row>
    <row r="2704" spans="1:8" s="51" customFormat="1" x14ac:dyDescent="0.2">
      <c r="A2704" s="42">
        <v>413000</v>
      </c>
      <c r="B2704" s="47" t="s">
        <v>95</v>
      </c>
      <c r="C2704" s="41">
        <f t="shared" ref="C2704" si="1013">C2705</f>
        <v>1000</v>
      </c>
      <c r="D2704" s="41">
        <f t="shared" ref="D2704" si="1014">D2705</f>
        <v>1000</v>
      </c>
      <c r="E2704" s="41">
        <f t="shared" ref="E2704" si="1015">E2705</f>
        <v>0</v>
      </c>
      <c r="F2704" s="283">
        <f t="shared" ref="F2704:F2711" si="1016">D2704/C2704*100</f>
        <v>100</v>
      </c>
      <c r="G2704" s="266"/>
      <c r="H2704" s="264"/>
    </row>
    <row r="2705" spans="1:8" s="26" customFormat="1" x14ac:dyDescent="0.2">
      <c r="A2705" s="52">
        <v>413900</v>
      </c>
      <c r="B2705" s="45" t="s">
        <v>105</v>
      </c>
      <c r="C2705" s="54">
        <v>1000</v>
      </c>
      <c r="D2705" s="46">
        <v>1000</v>
      </c>
      <c r="E2705" s="54">
        <v>0</v>
      </c>
      <c r="F2705" s="280">
        <f t="shared" si="1016"/>
        <v>100</v>
      </c>
      <c r="G2705" s="25"/>
      <c r="H2705" s="264"/>
    </row>
    <row r="2706" spans="1:8" s="26" customFormat="1" x14ac:dyDescent="0.2">
      <c r="A2706" s="42">
        <v>510000</v>
      </c>
      <c r="B2706" s="47" t="s">
        <v>245</v>
      </c>
      <c r="C2706" s="41">
        <f>C2707+C2709+0</f>
        <v>8000</v>
      </c>
      <c r="D2706" s="41">
        <f>D2707+D2709+0</f>
        <v>8000</v>
      </c>
      <c r="E2706" s="41">
        <f>E2707+E2709+0</f>
        <v>0</v>
      </c>
      <c r="F2706" s="283">
        <f t="shared" si="1016"/>
        <v>100</v>
      </c>
      <c r="G2706" s="25"/>
      <c r="H2706" s="264"/>
    </row>
    <row r="2707" spans="1:8" s="26" customFormat="1" x14ac:dyDescent="0.2">
      <c r="A2707" s="42">
        <v>511000</v>
      </c>
      <c r="B2707" s="47" t="s">
        <v>246</v>
      </c>
      <c r="C2707" s="41">
        <f>SUM(C2708:C2708)</f>
        <v>5000</v>
      </c>
      <c r="D2707" s="41">
        <f>SUM(D2708:D2708)</f>
        <v>5000</v>
      </c>
      <c r="E2707" s="41">
        <f>SUM(E2708:E2708)</f>
        <v>0</v>
      </c>
      <c r="F2707" s="283">
        <f t="shared" si="1016"/>
        <v>100</v>
      </c>
      <c r="G2707" s="25"/>
      <c r="H2707" s="264"/>
    </row>
    <row r="2708" spans="1:8" s="26" customFormat="1" x14ac:dyDescent="0.2">
      <c r="A2708" s="52">
        <v>511300</v>
      </c>
      <c r="B2708" s="45" t="s">
        <v>249</v>
      </c>
      <c r="C2708" s="54">
        <v>5000</v>
      </c>
      <c r="D2708" s="46">
        <v>5000</v>
      </c>
      <c r="E2708" s="54">
        <v>0</v>
      </c>
      <c r="F2708" s="280">
        <f t="shared" si="1016"/>
        <v>100</v>
      </c>
      <c r="G2708" s="25"/>
      <c r="H2708" s="264"/>
    </row>
    <row r="2709" spans="1:8" s="26" customFormat="1" x14ac:dyDescent="0.2">
      <c r="A2709" s="42">
        <v>516000</v>
      </c>
      <c r="B2709" s="47" t="s">
        <v>257</v>
      </c>
      <c r="C2709" s="41">
        <f t="shared" ref="C2709" si="1017">C2710</f>
        <v>3000</v>
      </c>
      <c r="D2709" s="41">
        <f t="shared" ref="D2709" si="1018">D2710</f>
        <v>3000</v>
      </c>
      <c r="E2709" s="41">
        <f>E2710</f>
        <v>0</v>
      </c>
      <c r="F2709" s="283">
        <f t="shared" si="1016"/>
        <v>100</v>
      </c>
      <c r="G2709" s="25"/>
      <c r="H2709" s="264"/>
    </row>
    <row r="2710" spans="1:8" s="26" customFormat="1" x14ac:dyDescent="0.2">
      <c r="A2710" s="52">
        <v>516100</v>
      </c>
      <c r="B2710" s="45" t="s">
        <v>257</v>
      </c>
      <c r="C2710" s="54">
        <v>3000</v>
      </c>
      <c r="D2710" s="46">
        <v>3000</v>
      </c>
      <c r="E2710" s="54">
        <v>0</v>
      </c>
      <c r="F2710" s="280">
        <f t="shared" si="1016"/>
        <v>100</v>
      </c>
      <c r="G2710" s="25"/>
      <c r="H2710" s="264"/>
    </row>
    <row r="2711" spans="1:8" s="51" customFormat="1" x14ac:dyDescent="0.2">
      <c r="A2711" s="42">
        <v>630000</v>
      </c>
      <c r="B2711" s="47" t="s">
        <v>277</v>
      </c>
      <c r="C2711" s="41">
        <f>C2712+C2714</f>
        <v>59099.999999999993</v>
      </c>
      <c r="D2711" s="41">
        <f>D2712+D2714</f>
        <v>40000</v>
      </c>
      <c r="E2711" s="41">
        <f>E2712+E2714</f>
        <v>1200000</v>
      </c>
      <c r="F2711" s="283">
        <f t="shared" si="1016"/>
        <v>67.681895093062622</v>
      </c>
      <c r="G2711" s="266"/>
      <c r="H2711" s="264"/>
    </row>
    <row r="2712" spans="1:8" s="51" customFormat="1" x14ac:dyDescent="0.2">
      <c r="A2712" s="42">
        <v>631000</v>
      </c>
      <c r="B2712" s="47" t="s">
        <v>278</v>
      </c>
      <c r="C2712" s="41">
        <f>0</f>
        <v>0</v>
      </c>
      <c r="D2712" s="41">
        <f>0</f>
        <v>0</v>
      </c>
      <c r="E2712" s="41">
        <f>0+E2713</f>
        <v>1200000</v>
      </c>
      <c r="F2712" s="283">
        <v>0</v>
      </c>
      <c r="G2712" s="266"/>
      <c r="H2712" s="264"/>
    </row>
    <row r="2713" spans="1:8" s="26" customFormat="1" x14ac:dyDescent="0.2">
      <c r="A2713" s="52">
        <v>631200</v>
      </c>
      <c r="B2713" s="45" t="s">
        <v>280</v>
      </c>
      <c r="C2713" s="54">
        <v>0</v>
      </c>
      <c r="D2713" s="46">
        <v>0</v>
      </c>
      <c r="E2713" s="46">
        <v>1200000</v>
      </c>
      <c r="F2713" s="280">
        <v>0</v>
      </c>
      <c r="G2713" s="25"/>
      <c r="H2713" s="264"/>
    </row>
    <row r="2714" spans="1:8" s="51" customFormat="1" x14ac:dyDescent="0.2">
      <c r="A2714" s="42">
        <v>638000</v>
      </c>
      <c r="B2714" s="47" t="s">
        <v>284</v>
      </c>
      <c r="C2714" s="41">
        <f t="shared" ref="C2714" si="1019">C2715</f>
        <v>59099.999999999993</v>
      </c>
      <c r="D2714" s="41">
        <f t="shared" ref="D2714" si="1020">D2715</f>
        <v>40000</v>
      </c>
      <c r="E2714" s="41">
        <f t="shared" ref="E2714" si="1021">E2715</f>
        <v>0</v>
      </c>
      <c r="F2714" s="283">
        <f>D2714/C2714*100</f>
        <v>67.681895093062622</v>
      </c>
      <c r="G2714" s="266"/>
      <c r="H2714" s="264"/>
    </row>
    <row r="2715" spans="1:8" s="26" customFormat="1" x14ac:dyDescent="0.2">
      <c r="A2715" s="52">
        <v>638100</v>
      </c>
      <c r="B2715" s="45" t="s">
        <v>285</v>
      </c>
      <c r="C2715" s="54">
        <v>59099.999999999993</v>
      </c>
      <c r="D2715" s="46">
        <v>40000</v>
      </c>
      <c r="E2715" s="54">
        <v>0</v>
      </c>
      <c r="F2715" s="280">
        <f>D2715/C2715*100</f>
        <v>67.681895093062622</v>
      </c>
      <c r="G2715" s="25"/>
      <c r="H2715" s="264"/>
    </row>
    <row r="2716" spans="1:8" s="26" customFormat="1" x14ac:dyDescent="0.2">
      <c r="A2716" s="82"/>
      <c r="B2716" s="76" t="s">
        <v>294</v>
      </c>
      <c r="C2716" s="80">
        <f>C2686+C2706+C2711</f>
        <v>2235700</v>
      </c>
      <c r="D2716" s="80">
        <f>D2686+D2706+D2711</f>
        <v>2373600</v>
      </c>
      <c r="E2716" s="80">
        <f>E2686+E2706+E2711</f>
        <v>1200000</v>
      </c>
      <c r="F2716" s="30">
        <f>D2716/C2716*100</f>
        <v>106.1680905309299</v>
      </c>
      <c r="G2716" s="25"/>
      <c r="H2716" s="264"/>
    </row>
    <row r="2717" spans="1:8" s="26" customFormat="1" x14ac:dyDescent="0.2">
      <c r="A2717" s="62"/>
      <c r="B2717" s="40"/>
      <c r="C2717" s="63"/>
      <c r="D2717" s="63"/>
      <c r="E2717" s="63"/>
      <c r="F2717" s="145"/>
      <c r="G2717" s="25"/>
      <c r="H2717" s="264"/>
    </row>
    <row r="2718" spans="1:8" s="26" customFormat="1" x14ac:dyDescent="0.2">
      <c r="A2718" s="39"/>
      <c r="B2718" s="40"/>
      <c r="C2718" s="46"/>
      <c r="D2718" s="46"/>
      <c r="E2718" s="46"/>
      <c r="F2718" s="282"/>
      <c r="G2718" s="25"/>
      <c r="H2718" s="264"/>
    </row>
    <row r="2719" spans="1:8" s="26" customFormat="1" x14ac:dyDescent="0.2">
      <c r="A2719" s="44" t="s">
        <v>444</v>
      </c>
      <c r="B2719" s="47"/>
      <c r="C2719" s="46"/>
      <c r="D2719" s="46"/>
      <c r="E2719" s="46"/>
      <c r="F2719" s="282"/>
      <c r="G2719" s="25"/>
      <c r="H2719" s="264"/>
    </row>
    <row r="2720" spans="1:8" s="26" customFormat="1" x14ac:dyDescent="0.2">
      <c r="A2720" s="44" t="s">
        <v>377</v>
      </c>
      <c r="B2720" s="47"/>
      <c r="C2720" s="46"/>
      <c r="D2720" s="46"/>
      <c r="E2720" s="46"/>
      <c r="F2720" s="282"/>
      <c r="G2720" s="25"/>
      <c r="H2720" s="264"/>
    </row>
    <row r="2721" spans="1:8" s="26" customFormat="1" x14ac:dyDescent="0.2">
      <c r="A2721" s="44" t="s">
        <v>445</v>
      </c>
      <c r="B2721" s="47"/>
      <c r="C2721" s="46"/>
      <c r="D2721" s="46"/>
      <c r="E2721" s="46"/>
      <c r="F2721" s="282"/>
      <c r="G2721" s="25"/>
      <c r="H2721" s="264"/>
    </row>
    <row r="2722" spans="1:8" s="26" customFormat="1" x14ac:dyDescent="0.2">
      <c r="A2722" s="44" t="s">
        <v>293</v>
      </c>
      <c r="B2722" s="47"/>
      <c r="C2722" s="46"/>
      <c r="D2722" s="46"/>
      <c r="E2722" s="46"/>
      <c r="F2722" s="282"/>
      <c r="G2722" s="25"/>
      <c r="H2722" s="264"/>
    </row>
    <row r="2723" spans="1:8" s="26" customFormat="1" x14ac:dyDescent="0.2">
      <c r="A2723" s="44"/>
      <c r="B2723" s="72"/>
      <c r="C2723" s="63"/>
      <c r="D2723" s="63"/>
      <c r="E2723" s="63"/>
      <c r="F2723" s="145"/>
      <c r="G2723" s="25"/>
      <c r="H2723" s="264"/>
    </row>
    <row r="2724" spans="1:8" s="26" customFormat="1" x14ac:dyDescent="0.2">
      <c r="A2724" s="42">
        <v>410000</v>
      </c>
      <c r="B2724" s="43" t="s">
        <v>42</v>
      </c>
      <c r="C2724" s="41">
        <f t="shared" ref="C2724" si="1022">C2725+C2730</f>
        <v>1256700</v>
      </c>
      <c r="D2724" s="41">
        <f t="shared" ref="D2724" si="1023">D2725+D2730</f>
        <v>1407400</v>
      </c>
      <c r="E2724" s="41">
        <f>E2725+E2730</f>
        <v>0</v>
      </c>
      <c r="F2724" s="283">
        <f t="shared" ref="F2724:F2740" si="1024">D2724/C2724*100</f>
        <v>111.99172435744408</v>
      </c>
      <c r="G2724" s="25"/>
      <c r="H2724" s="264"/>
    </row>
    <row r="2725" spans="1:8" s="26" customFormat="1" x14ac:dyDescent="0.2">
      <c r="A2725" s="42">
        <v>411000</v>
      </c>
      <c r="B2725" s="43" t="s">
        <v>43</v>
      </c>
      <c r="C2725" s="41">
        <f t="shared" ref="C2725" si="1025">SUM(C2726:C2729)</f>
        <v>1014500</v>
      </c>
      <c r="D2725" s="41">
        <f t="shared" ref="D2725" si="1026">SUM(D2726:D2729)</f>
        <v>1168500</v>
      </c>
      <c r="E2725" s="41">
        <f>SUM(E2726:E2729)</f>
        <v>0</v>
      </c>
      <c r="F2725" s="283">
        <f t="shared" si="1024"/>
        <v>115.17989157220305</v>
      </c>
      <c r="G2725" s="25"/>
      <c r="H2725" s="264"/>
    </row>
    <row r="2726" spans="1:8" s="26" customFormat="1" x14ac:dyDescent="0.2">
      <c r="A2726" s="52">
        <v>411100</v>
      </c>
      <c r="B2726" s="45" t="s">
        <v>44</v>
      </c>
      <c r="C2726" s="54">
        <v>948000</v>
      </c>
      <c r="D2726" s="46">
        <v>1102000</v>
      </c>
      <c r="E2726" s="54">
        <v>0</v>
      </c>
      <c r="F2726" s="280">
        <f t="shared" si="1024"/>
        <v>116.24472573839661</v>
      </c>
      <c r="G2726" s="25"/>
      <c r="H2726" s="264"/>
    </row>
    <row r="2727" spans="1:8" s="26" customFormat="1" ht="40.5" x14ac:dyDescent="0.2">
      <c r="A2727" s="52">
        <v>411200</v>
      </c>
      <c r="B2727" s="45" t="s">
        <v>45</v>
      </c>
      <c r="C2727" s="54">
        <v>30500</v>
      </c>
      <c r="D2727" s="46">
        <v>30500</v>
      </c>
      <c r="E2727" s="54">
        <v>0</v>
      </c>
      <c r="F2727" s="280">
        <f t="shared" si="1024"/>
        <v>100</v>
      </c>
      <c r="G2727" s="25"/>
      <c r="H2727" s="264"/>
    </row>
    <row r="2728" spans="1:8" s="26" customFormat="1" ht="40.5" x14ac:dyDescent="0.2">
      <c r="A2728" s="52">
        <v>411300</v>
      </c>
      <c r="B2728" s="45" t="s">
        <v>46</v>
      </c>
      <c r="C2728" s="54">
        <v>21000</v>
      </c>
      <c r="D2728" s="46">
        <v>21000</v>
      </c>
      <c r="E2728" s="54">
        <v>0</v>
      </c>
      <c r="F2728" s="280">
        <f t="shared" si="1024"/>
        <v>100</v>
      </c>
      <c r="G2728" s="25"/>
      <c r="H2728" s="264"/>
    </row>
    <row r="2729" spans="1:8" s="26" customFormat="1" x14ac:dyDescent="0.2">
      <c r="A2729" s="52">
        <v>411400</v>
      </c>
      <c r="B2729" s="45" t="s">
        <v>47</v>
      </c>
      <c r="C2729" s="54">
        <v>15000</v>
      </c>
      <c r="D2729" s="46">
        <v>15000</v>
      </c>
      <c r="E2729" s="54">
        <v>0</v>
      </c>
      <c r="F2729" s="280">
        <f t="shared" si="1024"/>
        <v>100</v>
      </c>
      <c r="G2729" s="25"/>
      <c r="H2729" s="264"/>
    </row>
    <row r="2730" spans="1:8" s="26" customFormat="1" x14ac:dyDescent="0.2">
      <c r="A2730" s="42">
        <v>412000</v>
      </c>
      <c r="B2730" s="47" t="s">
        <v>48</v>
      </c>
      <c r="C2730" s="41">
        <f>SUM(C2731:C2740)</f>
        <v>242200</v>
      </c>
      <c r="D2730" s="41">
        <f>SUM(D2731:D2740)</f>
        <v>238900</v>
      </c>
      <c r="E2730" s="41">
        <f>SUM(E2731:E2740)</f>
        <v>0</v>
      </c>
      <c r="F2730" s="283">
        <f t="shared" si="1024"/>
        <v>98.637489677952104</v>
      </c>
      <c r="G2730" s="25"/>
      <c r="H2730" s="264"/>
    </row>
    <row r="2731" spans="1:8" s="26" customFormat="1" ht="40.5" x14ac:dyDescent="0.2">
      <c r="A2731" s="52">
        <v>412200</v>
      </c>
      <c r="B2731" s="45" t="s">
        <v>50</v>
      </c>
      <c r="C2731" s="54">
        <v>185200</v>
      </c>
      <c r="D2731" s="46">
        <v>185200</v>
      </c>
      <c r="E2731" s="54">
        <v>0</v>
      </c>
      <c r="F2731" s="280">
        <f t="shared" si="1024"/>
        <v>100</v>
      </c>
      <c r="G2731" s="25"/>
      <c r="H2731" s="264"/>
    </row>
    <row r="2732" spans="1:8" s="26" customFormat="1" x14ac:dyDescent="0.2">
      <c r="A2732" s="52">
        <v>412300</v>
      </c>
      <c r="B2732" s="45" t="s">
        <v>51</v>
      </c>
      <c r="C2732" s="54">
        <v>12599.999999999996</v>
      </c>
      <c r="D2732" s="46">
        <v>12599.999999999996</v>
      </c>
      <c r="E2732" s="54">
        <v>0</v>
      </c>
      <c r="F2732" s="280">
        <f t="shared" si="1024"/>
        <v>100</v>
      </c>
      <c r="G2732" s="25"/>
      <c r="H2732" s="264"/>
    </row>
    <row r="2733" spans="1:8" s="26" customFormat="1" x14ac:dyDescent="0.2">
      <c r="A2733" s="52">
        <v>412500</v>
      </c>
      <c r="B2733" s="45" t="s">
        <v>55</v>
      </c>
      <c r="C2733" s="54">
        <v>2999.9999999999995</v>
      </c>
      <c r="D2733" s="46">
        <v>2999.9999999999995</v>
      </c>
      <c r="E2733" s="54">
        <v>0</v>
      </c>
      <c r="F2733" s="280">
        <f t="shared" si="1024"/>
        <v>100</v>
      </c>
      <c r="G2733" s="25"/>
      <c r="H2733" s="264"/>
    </row>
    <row r="2734" spans="1:8" s="26" customFormat="1" x14ac:dyDescent="0.2">
      <c r="A2734" s="52">
        <v>412600</v>
      </c>
      <c r="B2734" s="45" t="s">
        <v>56</v>
      </c>
      <c r="C2734" s="54">
        <v>5500</v>
      </c>
      <c r="D2734" s="46">
        <v>5500</v>
      </c>
      <c r="E2734" s="54">
        <v>0</v>
      </c>
      <c r="F2734" s="280">
        <f t="shared" si="1024"/>
        <v>100</v>
      </c>
      <c r="G2734" s="25"/>
      <c r="H2734" s="264"/>
    </row>
    <row r="2735" spans="1:8" s="26" customFormat="1" x14ac:dyDescent="0.2">
      <c r="A2735" s="52">
        <v>412700</v>
      </c>
      <c r="B2735" s="45" t="s">
        <v>58</v>
      </c>
      <c r="C2735" s="54">
        <v>25000</v>
      </c>
      <c r="D2735" s="46">
        <v>25000</v>
      </c>
      <c r="E2735" s="54">
        <v>0</v>
      </c>
      <c r="F2735" s="280">
        <f t="shared" si="1024"/>
        <v>100</v>
      </c>
      <c r="G2735" s="25"/>
      <c r="H2735" s="264"/>
    </row>
    <row r="2736" spans="1:8" s="26" customFormat="1" x14ac:dyDescent="0.2">
      <c r="A2736" s="52">
        <v>412900</v>
      </c>
      <c r="B2736" s="45" t="s">
        <v>72</v>
      </c>
      <c r="C2736" s="54">
        <v>1000</v>
      </c>
      <c r="D2736" s="46">
        <v>1000</v>
      </c>
      <c r="E2736" s="54">
        <v>0</v>
      </c>
      <c r="F2736" s="280">
        <f t="shared" si="1024"/>
        <v>100</v>
      </c>
      <c r="G2736" s="25"/>
      <c r="H2736" s="264"/>
    </row>
    <row r="2737" spans="1:8" s="26" customFormat="1" x14ac:dyDescent="0.2">
      <c r="A2737" s="52">
        <v>412900</v>
      </c>
      <c r="B2737" s="49" t="s">
        <v>74</v>
      </c>
      <c r="C2737" s="54">
        <v>900</v>
      </c>
      <c r="D2737" s="46">
        <v>1000</v>
      </c>
      <c r="E2737" s="54">
        <v>0</v>
      </c>
      <c r="F2737" s="280">
        <f t="shared" si="1024"/>
        <v>111.11111111111111</v>
      </c>
      <c r="G2737" s="25"/>
      <c r="H2737" s="264"/>
    </row>
    <row r="2738" spans="1:8" s="26" customFormat="1" x14ac:dyDescent="0.2">
      <c r="A2738" s="52">
        <v>412900</v>
      </c>
      <c r="B2738" s="49" t="s">
        <v>75</v>
      </c>
      <c r="C2738" s="54">
        <v>1700</v>
      </c>
      <c r="D2738" s="46">
        <v>2000</v>
      </c>
      <c r="E2738" s="54">
        <v>0</v>
      </c>
      <c r="F2738" s="280">
        <f t="shared" si="1024"/>
        <v>117.64705882352942</v>
      </c>
      <c r="G2738" s="25"/>
      <c r="H2738" s="264"/>
    </row>
    <row r="2739" spans="1:8" s="26" customFormat="1" x14ac:dyDescent="0.2">
      <c r="A2739" s="52">
        <v>412900</v>
      </c>
      <c r="B2739" s="49" t="s">
        <v>76</v>
      </c>
      <c r="C2739" s="54">
        <v>1700</v>
      </c>
      <c r="D2739" s="46">
        <v>1900</v>
      </c>
      <c r="E2739" s="54">
        <v>0</v>
      </c>
      <c r="F2739" s="280">
        <f t="shared" si="1024"/>
        <v>111.76470588235294</v>
      </c>
      <c r="G2739" s="25"/>
      <c r="H2739" s="264"/>
    </row>
    <row r="2740" spans="1:8" s="26" customFormat="1" x14ac:dyDescent="0.2">
      <c r="A2740" s="52">
        <v>412900</v>
      </c>
      <c r="B2740" s="45" t="s">
        <v>78</v>
      </c>
      <c r="C2740" s="54">
        <v>5600</v>
      </c>
      <c r="D2740" s="46">
        <v>1700</v>
      </c>
      <c r="E2740" s="54">
        <v>0</v>
      </c>
      <c r="F2740" s="280">
        <f t="shared" si="1024"/>
        <v>30.357142857142854</v>
      </c>
      <c r="G2740" s="25"/>
      <c r="H2740" s="264"/>
    </row>
    <row r="2741" spans="1:8" s="51" customFormat="1" x14ac:dyDescent="0.2">
      <c r="A2741" s="42">
        <v>510000</v>
      </c>
      <c r="B2741" s="47" t="s">
        <v>245</v>
      </c>
      <c r="C2741" s="41">
        <f t="shared" ref="C2741" si="1027">C2742</f>
        <v>5100</v>
      </c>
      <c r="D2741" s="41">
        <f t="shared" ref="D2741" si="1028">D2742</f>
        <v>30000</v>
      </c>
      <c r="E2741" s="41">
        <f t="shared" ref="E2741" si="1029">E2742</f>
        <v>0</v>
      </c>
      <c r="F2741" s="283"/>
      <c r="G2741" s="266"/>
      <c r="H2741" s="264"/>
    </row>
    <row r="2742" spans="1:8" s="51" customFormat="1" x14ac:dyDescent="0.2">
      <c r="A2742" s="42">
        <v>511000</v>
      </c>
      <c r="B2742" s="47" t="s">
        <v>246</v>
      </c>
      <c r="C2742" s="41">
        <f t="shared" ref="C2742" si="1030">SUM(C2743:C2744)</f>
        <v>5100</v>
      </c>
      <c r="D2742" s="41">
        <f t="shared" ref="D2742" si="1031">SUM(D2743:D2744)</f>
        <v>30000</v>
      </c>
      <c r="E2742" s="41">
        <f>SUM(E2743:E2744)</f>
        <v>0</v>
      </c>
      <c r="F2742" s="283"/>
      <c r="G2742" s="266"/>
      <c r="H2742" s="264"/>
    </row>
    <row r="2743" spans="1:8" s="26" customFormat="1" ht="40.5" x14ac:dyDescent="0.2">
      <c r="A2743" s="52">
        <v>511200</v>
      </c>
      <c r="B2743" s="45" t="s">
        <v>248</v>
      </c>
      <c r="C2743" s="54">
        <v>100</v>
      </c>
      <c r="D2743" s="46">
        <v>5000</v>
      </c>
      <c r="E2743" s="54">
        <v>0</v>
      </c>
      <c r="F2743" s="280"/>
      <c r="G2743" s="25"/>
      <c r="H2743" s="264"/>
    </row>
    <row r="2744" spans="1:8" s="26" customFormat="1" x14ac:dyDescent="0.2">
      <c r="A2744" s="52">
        <v>511300</v>
      </c>
      <c r="B2744" s="45" t="s">
        <v>249</v>
      </c>
      <c r="C2744" s="54">
        <v>5000</v>
      </c>
      <c r="D2744" s="46">
        <v>25000</v>
      </c>
      <c r="E2744" s="54">
        <v>0</v>
      </c>
      <c r="F2744" s="280"/>
      <c r="G2744" s="25"/>
      <c r="H2744" s="264"/>
    </row>
    <row r="2745" spans="1:8" s="51" customFormat="1" x14ac:dyDescent="0.2">
      <c r="A2745" s="42">
        <v>630000</v>
      </c>
      <c r="B2745" s="47" t="s">
        <v>277</v>
      </c>
      <c r="C2745" s="41">
        <f>C2746+0</f>
        <v>0</v>
      </c>
      <c r="D2745" s="41">
        <f>D2746+0</f>
        <v>0</v>
      </c>
      <c r="E2745" s="41">
        <f>E2746+0</f>
        <v>150000</v>
      </c>
      <c r="F2745" s="283">
        <v>0</v>
      </c>
      <c r="G2745" s="266"/>
      <c r="H2745" s="264"/>
    </row>
    <row r="2746" spans="1:8" s="51" customFormat="1" x14ac:dyDescent="0.2">
      <c r="A2746" s="42">
        <v>631000</v>
      </c>
      <c r="B2746" s="47" t="s">
        <v>278</v>
      </c>
      <c r="C2746" s="41">
        <f>0+C2747</f>
        <v>0</v>
      </c>
      <c r="D2746" s="41">
        <f>0+D2747</f>
        <v>0</v>
      </c>
      <c r="E2746" s="41">
        <f>0+E2747</f>
        <v>150000</v>
      </c>
      <c r="F2746" s="283">
        <v>0</v>
      </c>
      <c r="G2746" s="266"/>
      <c r="H2746" s="264"/>
    </row>
    <row r="2747" spans="1:8" s="26" customFormat="1" x14ac:dyDescent="0.2">
      <c r="A2747" s="52">
        <v>631200</v>
      </c>
      <c r="B2747" s="45" t="s">
        <v>280</v>
      </c>
      <c r="C2747" s="54">
        <v>0</v>
      </c>
      <c r="D2747" s="46">
        <v>0</v>
      </c>
      <c r="E2747" s="46">
        <v>150000</v>
      </c>
      <c r="F2747" s="280">
        <v>0</v>
      </c>
      <c r="G2747" s="25"/>
      <c r="H2747" s="264"/>
    </row>
    <row r="2748" spans="1:8" s="26" customFormat="1" x14ac:dyDescent="0.2">
      <c r="A2748" s="82"/>
      <c r="B2748" s="76" t="s">
        <v>294</v>
      </c>
      <c r="C2748" s="80">
        <f>C2724+C2741+C2745</f>
        <v>1261800</v>
      </c>
      <c r="D2748" s="80">
        <f>D2724+D2741+D2745</f>
        <v>1437400</v>
      </c>
      <c r="E2748" s="80">
        <f>E2724+E2741+E2745</f>
        <v>150000</v>
      </c>
      <c r="F2748" s="30">
        <f>D2748/C2748*100</f>
        <v>113.91662704073546</v>
      </c>
      <c r="G2748" s="25"/>
      <c r="H2748" s="264"/>
    </row>
    <row r="2749" spans="1:8" s="26" customFormat="1" x14ac:dyDescent="0.2">
      <c r="A2749" s="62"/>
      <c r="B2749" s="40"/>
      <c r="C2749" s="63"/>
      <c r="D2749" s="63"/>
      <c r="E2749" s="63"/>
      <c r="F2749" s="145"/>
      <c r="G2749" s="25"/>
      <c r="H2749" s="264"/>
    </row>
    <row r="2750" spans="1:8" s="26" customFormat="1" x14ac:dyDescent="0.2">
      <c r="A2750" s="39"/>
      <c r="B2750" s="40"/>
      <c r="C2750" s="46"/>
      <c r="D2750" s="46"/>
      <c r="E2750" s="46"/>
      <c r="F2750" s="282"/>
      <c r="G2750" s="25"/>
      <c r="H2750" s="264"/>
    </row>
    <row r="2751" spans="1:8" s="26" customFormat="1" x14ac:dyDescent="0.2">
      <c r="A2751" s="44" t="s">
        <v>446</v>
      </c>
      <c r="B2751" s="47"/>
      <c r="C2751" s="46"/>
      <c r="D2751" s="46"/>
      <c r="E2751" s="46"/>
      <c r="F2751" s="282"/>
      <c r="G2751" s="25"/>
      <c r="H2751" s="264"/>
    </row>
    <row r="2752" spans="1:8" s="26" customFormat="1" x14ac:dyDescent="0.2">
      <c r="A2752" s="44" t="s">
        <v>377</v>
      </c>
      <c r="B2752" s="47"/>
      <c r="C2752" s="46"/>
      <c r="D2752" s="46"/>
      <c r="E2752" s="46"/>
      <c r="F2752" s="282"/>
      <c r="G2752" s="25"/>
      <c r="H2752" s="264"/>
    </row>
    <row r="2753" spans="1:8" s="26" customFormat="1" x14ac:dyDescent="0.2">
      <c r="A2753" s="44" t="s">
        <v>447</v>
      </c>
      <c r="B2753" s="47"/>
      <c r="C2753" s="46"/>
      <c r="D2753" s="46"/>
      <c r="E2753" s="46"/>
      <c r="F2753" s="282"/>
      <c r="G2753" s="25"/>
      <c r="H2753" s="264"/>
    </row>
    <row r="2754" spans="1:8" s="26" customFormat="1" x14ac:dyDescent="0.2">
      <c r="A2754" s="44" t="s">
        <v>293</v>
      </c>
      <c r="B2754" s="47"/>
      <c r="C2754" s="46"/>
      <c r="D2754" s="46"/>
      <c r="E2754" s="46"/>
      <c r="F2754" s="282"/>
      <c r="G2754" s="25"/>
      <c r="H2754" s="264"/>
    </row>
    <row r="2755" spans="1:8" s="26" customFormat="1" x14ac:dyDescent="0.2">
      <c r="A2755" s="44"/>
      <c r="B2755" s="72"/>
      <c r="C2755" s="63"/>
      <c r="D2755" s="63"/>
      <c r="E2755" s="63"/>
      <c r="F2755" s="145"/>
      <c r="G2755" s="25"/>
      <c r="H2755" s="264"/>
    </row>
    <row r="2756" spans="1:8" s="26" customFormat="1" x14ac:dyDescent="0.2">
      <c r="A2756" s="42">
        <v>410000</v>
      </c>
      <c r="B2756" s="43" t="s">
        <v>42</v>
      </c>
      <c r="C2756" s="41">
        <f t="shared" ref="C2756" si="1032">C2757+C2762</f>
        <v>2751799.9999999995</v>
      </c>
      <c r="D2756" s="41">
        <f t="shared" ref="D2756" si="1033">D2757+D2762</f>
        <v>3138600</v>
      </c>
      <c r="E2756" s="41">
        <f>E2757+E2762</f>
        <v>0</v>
      </c>
      <c r="F2756" s="283">
        <f t="shared" ref="F2756:F2771" si="1034">D2756/C2756*100</f>
        <v>114.05625408823316</v>
      </c>
      <c r="G2756" s="25"/>
      <c r="H2756" s="264"/>
    </row>
    <row r="2757" spans="1:8" s="26" customFormat="1" x14ac:dyDescent="0.2">
      <c r="A2757" s="42">
        <v>411000</v>
      </c>
      <c r="B2757" s="43" t="s">
        <v>43</v>
      </c>
      <c r="C2757" s="41">
        <f t="shared" ref="C2757" si="1035">SUM(C2758:C2761)</f>
        <v>2196000</v>
      </c>
      <c r="D2757" s="41">
        <f t="shared" ref="D2757" si="1036">SUM(D2758:D2761)</f>
        <v>2582700</v>
      </c>
      <c r="E2757" s="41">
        <f>SUM(E2758:E2761)</f>
        <v>0</v>
      </c>
      <c r="F2757" s="283">
        <f t="shared" si="1034"/>
        <v>117.60928961748634</v>
      </c>
      <c r="G2757" s="25"/>
      <c r="H2757" s="264"/>
    </row>
    <row r="2758" spans="1:8" s="26" customFormat="1" x14ac:dyDescent="0.2">
      <c r="A2758" s="52">
        <v>411100</v>
      </c>
      <c r="B2758" s="45" t="s">
        <v>44</v>
      </c>
      <c r="C2758" s="54">
        <v>2012000</v>
      </c>
      <c r="D2758" s="46">
        <v>2410000</v>
      </c>
      <c r="E2758" s="54">
        <v>0</v>
      </c>
      <c r="F2758" s="280">
        <f t="shared" si="1034"/>
        <v>119.78131212723657</v>
      </c>
      <c r="G2758" s="25"/>
      <c r="H2758" s="264"/>
    </row>
    <row r="2759" spans="1:8" s="26" customFormat="1" ht="40.5" x14ac:dyDescent="0.2">
      <c r="A2759" s="52">
        <v>411200</v>
      </c>
      <c r="B2759" s="45" t="s">
        <v>45</v>
      </c>
      <c r="C2759" s="54">
        <v>92700</v>
      </c>
      <c r="D2759" s="46">
        <v>92700</v>
      </c>
      <c r="E2759" s="54">
        <v>0</v>
      </c>
      <c r="F2759" s="280">
        <f t="shared" si="1034"/>
        <v>100</v>
      </c>
      <c r="G2759" s="25"/>
      <c r="H2759" s="264"/>
    </row>
    <row r="2760" spans="1:8" s="26" customFormat="1" ht="40.5" x14ac:dyDescent="0.2">
      <c r="A2760" s="52">
        <v>411300</v>
      </c>
      <c r="B2760" s="45" t="s">
        <v>46</v>
      </c>
      <c r="C2760" s="54">
        <v>63500</v>
      </c>
      <c r="D2760" s="46">
        <v>50000</v>
      </c>
      <c r="E2760" s="54">
        <v>0</v>
      </c>
      <c r="F2760" s="280">
        <f t="shared" si="1034"/>
        <v>78.740157480314963</v>
      </c>
      <c r="G2760" s="25"/>
      <c r="H2760" s="264"/>
    </row>
    <row r="2761" spans="1:8" s="26" customFormat="1" x14ac:dyDescent="0.2">
      <c r="A2761" s="52">
        <v>411400</v>
      </c>
      <c r="B2761" s="45" t="s">
        <v>47</v>
      </c>
      <c r="C2761" s="54">
        <v>27800</v>
      </c>
      <c r="D2761" s="46">
        <v>30000</v>
      </c>
      <c r="E2761" s="54">
        <v>0</v>
      </c>
      <c r="F2761" s="280">
        <f t="shared" si="1034"/>
        <v>107.91366906474819</v>
      </c>
      <c r="G2761" s="25"/>
      <c r="H2761" s="264"/>
    </row>
    <row r="2762" spans="1:8" s="26" customFormat="1" x14ac:dyDescent="0.2">
      <c r="A2762" s="42">
        <v>412000</v>
      </c>
      <c r="B2762" s="47" t="s">
        <v>48</v>
      </c>
      <c r="C2762" s="41">
        <f>SUM(C2763:C2771)</f>
        <v>555799.99999999965</v>
      </c>
      <c r="D2762" s="41">
        <f>SUM(D2763:D2771)</f>
        <v>555900</v>
      </c>
      <c r="E2762" s="41">
        <f>SUM(E2763:E2771)</f>
        <v>0</v>
      </c>
      <c r="F2762" s="283">
        <f t="shared" si="1034"/>
        <v>100.01799208348332</v>
      </c>
      <c r="G2762" s="25"/>
      <c r="H2762" s="264"/>
    </row>
    <row r="2763" spans="1:8" s="26" customFormat="1" ht="40.5" x14ac:dyDescent="0.2">
      <c r="A2763" s="52">
        <v>412200</v>
      </c>
      <c r="B2763" s="45" t="s">
        <v>50</v>
      </c>
      <c r="C2763" s="54">
        <v>235799.99999999965</v>
      </c>
      <c r="D2763" s="46">
        <v>237000</v>
      </c>
      <c r="E2763" s="54">
        <v>0</v>
      </c>
      <c r="F2763" s="280">
        <f t="shared" si="1034"/>
        <v>100.50890585241746</v>
      </c>
      <c r="G2763" s="25"/>
      <c r="H2763" s="264"/>
    </row>
    <row r="2764" spans="1:8" s="26" customFormat="1" x14ac:dyDescent="0.2">
      <c r="A2764" s="52">
        <v>412300</v>
      </c>
      <c r="B2764" s="45" t="s">
        <v>51</v>
      </c>
      <c r="C2764" s="54">
        <v>37500</v>
      </c>
      <c r="D2764" s="46">
        <v>34500</v>
      </c>
      <c r="E2764" s="54">
        <v>0</v>
      </c>
      <c r="F2764" s="280">
        <f t="shared" si="1034"/>
        <v>92</v>
      </c>
      <c r="G2764" s="25"/>
      <c r="H2764" s="264"/>
    </row>
    <row r="2765" spans="1:8" s="26" customFormat="1" x14ac:dyDescent="0.2">
      <c r="A2765" s="52">
        <v>412500</v>
      </c>
      <c r="B2765" s="45" t="s">
        <v>55</v>
      </c>
      <c r="C2765" s="54">
        <v>7500</v>
      </c>
      <c r="D2765" s="46">
        <v>8000</v>
      </c>
      <c r="E2765" s="54">
        <v>0</v>
      </c>
      <c r="F2765" s="280">
        <f t="shared" si="1034"/>
        <v>106.66666666666667</v>
      </c>
      <c r="G2765" s="25"/>
      <c r="H2765" s="264"/>
    </row>
    <row r="2766" spans="1:8" s="26" customFormat="1" x14ac:dyDescent="0.2">
      <c r="A2766" s="52">
        <v>412600</v>
      </c>
      <c r="B2766" s="45" t="s">
        <v>56</v>
      </c>
      <c r="C2766" s="54">
        <v>6499.9999999999964</v>
      </c>
      <c r="D2766" s="46">
        <v>6499.9999999999964</v>
      </c>
      <c r="E2766" s="54">
        <v>0</v>
      </c>
      <c r="F2766" s="280">
        <f t="shared" si="1034"/>
        <v>100</v>
      </c>
      <c r="G2766" s="25"/>
      <c r="H2766" s="264"/>
    </row>
    <row r="2767" spans="1:8" s="26" customFormat="1" x14ac:dyDescent="0.2">
      <c r="A2767" s="52">
        <v>412700</v>
      </c>
      <c r="B2767" s="45" t="s">
        <v>58</v>
      </c>
      <c r="C2767" s="54">
        <v>242400</v>
      </c>
      <c r="D2767" s="46">
        <v>245000</v>
      </c>
      <c r="E2767" s="54">
        <v>0</v>
      </c>
      <c r="F2767" s="280">
        <f t="shared" si="1034"/>
        <v>101.07260726072607</v>
      </c>
      <c r="G2767" s="25"/>
      <c r="H2767" s="264"/>
    </row>
    <row r="2768" spans="1:8" s="26" customFormat="1" x14ac:dyDescent="0.2">
      <c r="A2768" s="52">
        <v>412900</v>
      </c>
      <c r="B2768" s="45" t="s">
        <v>72</v>
      </c>
      <c r="C2768" s="54">
        <v>1500</v>
      </c>
      <c r="D2768" s="46">
        <v>1500</v>
      </c>
      <c r="E2768" s="54">
        <v>0</v>
      </c>
      <c r="F2768" s="280">
        <f t="shared" si="1034"/>
        <v>100</v>
      </c>
      <c r="G2768" s="25"/>
      <c r="H2768" s="264"/>
    </row>
    <row r="2769" spans="1:8" s="26" customFormat="1" x14ac:dyDescent="0.2">
      <c r="A2769" s="52">
        <v>412900</v>
      </c>
      <c r="B2769" s="49" t="s">
        <v>75</v>
      </c>
      <c r="C2769" s="54">
        <v>9399.9999999999964</v>
      </c>
      <c r="D2769" s="46">
        <v>10000</v>
      </c>
      <c r="E2769" s="54">
        <v>0</v>
      </c>
      <c r="F2769" s="280">
        <f t="shared" si="1034"/>
        <v>106.38297872340429</v>
      </c>
      <c r="G2769" s="25"/>
      <c r="H2769" s="264"/>
    </row>
    <row r="2770" spans="1:8" s="26" customFormat="1" x14ac:dyDescent="0.2">
      <c r="A2770" s="52">
        <v>412900</v>
      </c>
      <c r="B2770" s="49" t="s">
        <v>76</v>
      </c>
      <c r="C2770" s="54">
        <v>7199.9999999999964</v>
      </c>
      <c r="D2770" s="46">
        <v>4400</v>
      </c>
      <c r="E2770" s="54">
        <v>0</v>
      </c>
      <c r="F2770" s="280">
        <f t="shared" si="1034"/>
        <v>61.111111111111136</v>
      </c>
      <c r="G2770" s="25"/>
      <c r="H2770" s="264"/>
    </row>
    <row r="2771" spans="1:8" s="26" customFormat="1" x14ac:dyDescent="0.2">
      <c r="A2771" s="52">
        <v>412900</v>
      </c>
      <c r="B2771" s="45" t="s">
        <v>78</v>
      </c>
      <c r="C2771" s="54">
        <v>8000</v>
      </c>
      <c r="D2771" s="46">
        <v>9000</v>
      </c>
      <c r="E2771" s="54">
        <v>0</v>
      </c>
      <c r="F2771" s="280">
        <f t="shared" si="1034"/>
        <v>112.5</v>
      </c>
      <c r="G2771" s="25"/>
      <c r="H2771" s="264"/>
    </row>
    <row r="2772" spans="1:8" s="26" customFormat="1" x14ac:dyDescent="0.2">
      <c r="A2772" s="42">
        <v>510000</v>
      </c>
      <c r="B2772" s="47" t="s">
        <v>245</v>
      </c>
      <c r="C2772" s="41">
        <f>C2773+0</f>
        <v>6200</v>
      </c>
      <c r="D2772" s="41">
        <f>D2773+0</f>
        <v>95800</v>
      </c>
      <c r="E2772" s="41">
        <f>E2773+0</f>
        <v>0</v>
      </c>
      <c r="F2772" s="283"/>
      <c r="G2772" s="25"/>
      <c r="H2772" s="264"/>
    </row>
    <row r="2773" spans="1:8" s="26" customFormat="1" x14ac:dyDescent="0.2">
      <c r="A2773" s="42">
        <v>511000</v>
      </c>
      <c r="B2773" s="47" t="s">
        <v>246</v>
      </c>
      <c r="C2773" s="41">
        <f>SUM(C2774:C2774)</f>
        <v>6200</v>
      </c>
      <c r="D2773" s="41">
        <f>SUM(D2774:D2774)</f>
        <v>95800</v>
      </c>
      <c r="E2773" s="41">
        <f>SUM(E2774:E2774)</f>
        <v>0</v>
      </c>
      <c r="F2773" s="283"/>
      <c r="G2773" s="25"/>
      <c r="H2773" s="264"/>
    </row>
    <row r="2774" spans="1:8" s="26" customFormat="1" x14ac:dyDescent="0.2">
      <c r="A2774" s="52">
        <v>511300</v>
      </c>
      <c r="B2774" s="45" t="s">
        <v>249</v>
      </c>
      <c r="C2774" s="54">
        <v>6200</v>
      </c>
      <c r="D2774" s="46">
        <v>95800</v>
      </c>
      <c r="E2774" s="54">
        <v>0</v>
      </c>
      <c r="F2774" s="280"/>
      <c r="G2774" s="25"/>
      <c r="H2774" s="264"/>
    </row>
    <row r="2775" spans="1:8" s="51" customFormat="1" x14ac:dyDescent="0.2">
      <c r="A2775" s="42">
        <v>630000</v>
      </c>
      <c r="B2775" s="47" t="s">
        <v>277</v>
      </c>
      <c r="C2775" s="41">
        <f>C2776+C2778</f>
        <v>35000</v>
      </c>
      <c r="D2775" s="41">
        <f>D2776+D2778</f>
        <v>0</v>
      </c>
      <c r="E2775" s="41">
        <f>E2776+E2778</f>
        <v>1610000</v>
      </c>
      <c r="F2775" s="283">
        <f>D2775/C2775*100</f>
        <v>0</v>
      </c>
      <c r="G2775" s="266"/>
      <c r="H2775" s="264"/>
    </row>
    <row r="2776" spans="1:8" s="51" customFormat="1" x14ac:dyDescent="0.2">
      <c r="A2776" s="42">
        <v>631000</v>
      </c>
      <c r="B2776" s="47" t="s">
        <v>278</v>
      </c>
      <c r="C2776" s="41">
        <f>0+C2777</f>
        <v>0</v>
      </c>
      <c r="D2776" s="41">
        <f>0+D2777</f>
        <v>0</v>
      </c>
      <c r="E2776" s="41">
        <f>0+E2777</f>
        <v>1610000</v>
      </c>
      <c r="F2776" s="283">
        <v>0</v>
      </c>
      <c r="G2776" s="266"/>
      <c r="H2776" s="264"/>
    </row>
    <row r="2777" spans="1:8" s="26" customFormat="1" x14ac:dyDescent="0.2">
      <c r="A2777" s="52">
        <v>631200</v>
      </c>
      <c r="B2777" s="45" t="s">
        <v>280</v>
      </c>
      <c r="C2777" s="54">
        <v>0</v>
      </c>
      <c r="D2777" s="46">
        <v>0</v>
      </c>
      <c r="E2777" s="46">
        <v>1610000</v>
      </c>
      <c r="F2777" s="280">
        <v>0</v>
      </c>
      <c r="G2777" s="25"/>
      <c r="H2777" s="264"/>
    </row>
    <row r="2778" spans="1:8" s="51" customFormat="1" x14ac:dyDescent="0.2">
      <c r="A2778" s="42">
        <v>638000</v>
      </c>
      <c r="B2778" s="47" t="s">
        <v>284</v>
      </c>
      <c r="C2778" s="41">
        <f t="shared" ref="C2778" si="1037">C2779</f>
        <v>35000</v>
      </c>
      <c r="D2778" s="41">
        <f t="shared" ref="D2778" si="1038">D2779</f>
        <v>0</v>
      </c>
      <c r="E2778" s="41">
        <f t="shared" ref="E2778" si="1039">E2779</f>
        <v>0</v>
      </c>
      <c r="F2778" s="283">
        <f>D2778/C2778*100</f>
        <v>0</v>
      </c>
      <c r="G2778" s="266"/>
      <c r="H2778" s="264"/>
    </row>
    <row r="2779" spans="1:8" s="26" customFormat="1" x14ac:dyDescent="0.2">
      <c r="A2779" s="52">
        <v>638100</v>
      </c>
      <c r="B2779" s="45" t="s">
        <v>285</v>
      </c>
      <c r="C2779" s="54">
        <v>35000</v>
      </c>
      <c r="D2779" s="46">
        <v>0</v>
      </c>
      <c r="E2779" s="54">
        <v>0</v>
      </c>
      <c r="F2779" s="280">
        <f>D2779/C2779*100</f>
        <v>0</v>
      </c>
      <c r="G2779" s="25"/>
      <c r="H2779" s="264"/>
    </row>
    <row r="2780" spans="1:8" s="26" customFormat="1" x14ac:dyDescent="0.2">
      <c r="A2780" s="82"/>
      <c r="B2780" s="76" t="s">
        <v>294</v>
      </c>
      <c r="C2780" s="80">
        <f>C2756+C2772+C2775</f>
        <v>2792999.9999999995</v>
      </c>
      <c r="D2780" s="80">
        <f>D2756+D2772+D2775</f>
        <v>3234400</v>
      </c>
      <c r="E2780" s="80">
        <f>E2756+E2772+E2775</f>
        <v>1610000</v>
      </c>
      <c r="F2780" s="30">
        <f>D2780/C2780*100</f>
        <v>115.80379520229147</v>
      </c>
      <c r="G2780" s="25"/>
      <c r="H2780" s="264"/>
    </row>
    <row r="2781" spans="1:8" s="26" customFormat="1" x14ac:dyDescent="0.2">
      <c r="A2781" s="62"/>
      <c r="B2781" s="40"/>
      <c r="C2781" s="63"/>
      <c r="D2781" s="63"/>
      <c r="E2781" s="63"/>
      <c r="F2781" s="145"/>
      <c r="G2781" s="25"/>
      <c r="H2781" s="264"/>
    </row>
    <row r="2782" spans="1:8" s="26" customFormat="1" x14ac:dyDescent="0.2">
      <c r="A2782" s="39"/>
      <c r="B2782" s="40"/>
      <c r="C2782" s="46"/>
      <c r="D2782" s="46"/>
      <c r="E2782" s="46"/>
      <c r="F2782" s="282"/>
      <c r="G2782" s="25"/>
      <c r="H2782" s="264"/>
    </row>
    <row r="2783" spans="1:8" s="26" customFormat="1" x14ac:dyDescent="0.2">
      <c r="A2783" s="44" t="s">
        <v>448</v>
      </c>
      <c r="B2783" s="47"/>
      <c r="C2783" s="46"/>
      <c r="D2783" s="46"/>
      <c r="E2783" s="46"/>
      <c r="F2783" s="282"/>
      <c r="G2783" s="25"/>
      <c r="H2783" s="264"/>
    </row>
    <row r="2784" spans="1:8" s="26" customFormat="1" x14ac:dyDescent="0.2">
      <c r="A2784" s="44" t="s">
        <v>377</v>
      </c>
      <c r="B2784" s="47"/>
      <c r="C2784" s="46"/>
      <c r="D2784" s="46"/>
      <c r="E2784" s="46"/>
      <c r="F2784" s="282"/>
      <c r="G2784" s="25"/>
      <c r="H2784" s="264"/>
    </row>
    <row r="2785" spans="1:8" s="26" customFormat="1" x14ac:dyDescent="0.2">
      <c r="A2785" s="44" t="s">
        <v>449</v>
      </c>
      <c r="B2785" s="47"/>
      <c r="C2785" s="46"/>
      <c r="D2785" s="46"/>
      <c r="E2785" s="46"/>
      <c r="F2785" s="282"/>
      <c r="G2785" s="25"/>
      <c r="H2785" s="264"/>
    </row>
    <row r="2786" spans="1:8" s="26" customFormat="1" x14ac:dyDescent="0.2">
      <c r="A2786" s="44" t="s">
        <v>293</v>
      </c>
      <c r="B2786" s="47"/>
      <c r="C2786" s="46"/>
      <c r="D2786" s="46"/>
      <c r="E2786" s="46"/>
      <c r="F2786" s="282"/>
      <c r="G2786" s="25"/>
      <c r="H2786" s="264"/>
    </row>
    <row r="2787" spans="1:8" s="26" customFormat="1" x14ac:dyDescent="0.2">
      <c r="A2787" s="44"/>
      <c r="B2787" s="72"/>
      <c r="C2787" s="63"/>
      <c r="D2787" s="63"/>
      <c r="E2787" s="63"/>
      <c r="F2787" s="145"/>
      <c r="G2787" s="25"/>
      <c r="H2787" s="264"/>
    </row>
    <row r="2788" spans="1:8" s="26" customFormat="1" x14ac:dyDescent="0.2">
      <c r="A2788" s="42">
        <v>410000</v>
      </c>
      <c r="B2788" s="43" t="s">
        <v>42</v>
      </c>
      <c r="C2788" s="41">
        <f t="shared" ref="C2788" si="1040">C2789+C2794</f>
        <v>1259400</v>
      </c>
      <c r="D2788" s="41">
        <f t="shared" ref="D2788" si="1041">D2789+D2794</f>
        <v>1314400</v>
      </c>
      <c r="E2788" s="41">
        <f>E2789+E2794</f>
        <v>0</v>
      </c>
      <c r="F2788" s="283">
        <f t="shared" ref="F2788:F2809" si="1042">D2788/C2788*100</f>
        <v>104.36715896458631</v>
      </c>
      <c r="G2788" s="25"/>
      <c r="H2788" s="264"/>
    </row>
    <row r="2789" spans="1:8" s="26" customFormat="1" x14ac:dyDescent="0.2">
      <c r="A2789" s="42">
        <v>411000</v>
      </c>
      <c r="B2789" s="43" t="s">
        <v>43</v>
      </c>
      <c r="C2789" s="41">
        <f t="shared" ref="C2789" si="1043">SUM(C2790:C2793)</f>
        <v>1009200.0000000001</v>
      </c>
      <c r="D2789" s="41">
        <f t="shared" ref="D2789" si="1044">SUM(D2790:D2793)</f>
        <v>1064100</v>
      </c>
      <c r="E2789" s="41">
        <f>SUM(E2790:E2793)</f>
        <v>0</v>
      </c>
      <c r="F2789" s="283">
        <f t="shared" si="1042"/>
        <v>105.43995243757432</v>
      </c>
      <c r="G2789" s="25"/>
      <c r="H2789" s="264"/>
    </row>
    <row r="2790" spans="1:8" s="26" customFormat="1" x14ac:dyDescent="0.2">
      <c r="A2790" s="52">
        <v>411100</v>
      </c>
      <c r="B2790" s="45" t="s">
        <v>44</v>
      </c>
      <c r="C2790" s="54">
        <v>909000</v>
      </c>
      <c r="D2790" s="46">
        <v>986000</v>
      </c>
      <c r="E2790" s="54">
        <v>0</v>
      </c>
      <c r="F2790" s="280">
        <f t="shared" si="1042"/>
        <v>108.47084708470847</v>
      </c>
      <c r="G2790" s="25"/>
      <c r="H2790" s="264"/>
    </row>
    <row r="2791" spans="1:8" s="26" customFormat="1" ht="40.5" x14ac:dyDescent="0.2">
      <c r="A2791" s="52">
        <v>411200</v>
      </c>
      <c r="B2791" s="45" t="s">
        <v>45</v>
      </c>
      <c r="C2791" s="54">
        <v>45900</v>
      </c>
      <c r="D2791" s="46">
        <v>50000</v>
      </c>
      <c r="E2791" s="54">
        <v>0</v>
      </c>
      <c r="F2791" s="280">
        <f t="shared" si="1042"/>
        <v>108.93246187363835</v>
      </c>
      <c r="G2791" s="25"/>
      <c r="H2791" s="264"/>
    </row>
    <row r="2792" spans="1:8" s="26" customFormat="1" ht="40.5" x14ac:dyDescent="0.2">
      <c r="A2792" s="52">
        <v>411300</v>
      </c>
      <c r="B2792" s="45" t="s">
        <v>46</v>
      </c>
      <c r="C2792" s="54">
        <v>33300</v>
      </c>
      <c r="D2792" s="46">
        <v>19800</v>
      </c>
      <c r="E2792" s="54">
        <v>0</v>
      </c>
      <c r="F2792" s="280">
        <f t="shared" si="1042"/>
        <v>59.45945945945946</v>
      </c>
      <c r="G2792" s="25"/>
      <c r="H2792" s="264"/>
    </row>
    <row r="2793" spans="1:8" s="26" customFormat="1" x14ac:dyDescent="0.2">
      <c r="A2793" s="52">
        <v>411400</v>
      </c>
      <c r="B2793" s="45" t="s">
        <v>47</v>
      </c>
      <c r="C2793" s="54">
        <v>21000.000000000069</v>
      </c>
      <c r="D2793" s="46">
        <v>8300</v>
      </c>
      <c r="E2793" s="54">
        <v>0</v>
      </c>
      <c r="F2793" s="280">
        <f t="shared" si="1042"/>
        <v>39.523809523809398</v>
      </c>
      <c r="G2793" s="25"/>
      <c r="H2793" s="264"/>
    </row>
    <row r="2794" spans="1:8" s="26" customFormat="1" x14ac:dyDescent="0.2">
      <c r="A2794" s="42">
        <v>412000</v>
      </c>
      <c r="B2794" s="47" t="s">
        <v>48</v>
      </c>
      <c r="C2794" s="41">
        <f t="shared" ref="C2794" si="1045">SUM(C2795:C2805)</f>
        <v>250200</v>
      </c>
      <c r="D2794" s="41">
        <f t="shared" ref="D2794" si="1046">SUM(D2795:D2805)</f>
        <v>250300</v>
      </c>
      <c r="E2794" s="41">
        <f>SUM(E2795:E2805)</f>
        <v>0</v>
      </c>
      <c r="F2794" s="283">
        <f t="shared" si="1042"/>
        <v>100.03996802557953</v>
      </c>
      <c r="G2794" s="25"/>
      <c r="H2794" s="264"/>
    </row>
    <row r="2795" spans="1:8" s="26" customFormat="1" ht="40.5" x14ac:dyDescent="0.2">
      <c r="A2795" s="52">
        <v>412200</v>
      </c>
      <c r="B2795" s="45" t="s">
        <v>50</v>
      </c>
      <c r="C2795" s="54">
        <v>132000</v>
      </c>
      <c r="D2795" s="46">
        <v>122800</v>
      </c>
      <c r="E2795" s="54">
        <v>0</v>
      </c>
      <c r="F2795" s="280">
        <f t="shared" si="1042"/>
        <v>93.030303030303031</v>
      </c>
      <c r="G2795" s="25"/>
      <c r="H2795" s="264"/>
    </row>
    <row r="2796" spans="1:8" s="26" customFormat="1" x14ac:dyDescent="0.2">
      <c r="A2796" s="52">
        <v>412300</v>
      </c>
      <c r="B2796" s="45" t="s">
        <v>51</v>
      </c>
      <c r="C2796" s="54">
        <v>27000</v>
      </c>
      <c r="D2796" s="46">
        <v>29500</v>
      </c>
      <c r="E2796" s="54">
        <v>0</v>
      </c>
      <c r="F2796" s="280">
        <f t="shared" si="1042"/>
        <v>109.25925925925925</v>
      </c>
      <c r="G2796" s="25"/>
      <c r="H2796" s="264"/>
    </row>
    <row r="2797" spans="1:8" s="26" customFormat="1" x14ac:dyDescent="0.2">
      <c r="A2797" s="52">
        <v>412500</v>
      </c>
      <c r="B2797" s="45" t="s">
        <v>55</v>
      </c>
      <c r="C2797" s="54">
        <v>7000</v>
      </c>
      <c r="D2797" s="46">
        <v>8400</v>
      </c>
      <c r="E2797" s="54">
        <v>0</v>
      </c>
      <c r="F2797" s="280">
        <f t="shared" si="1042"/>
        <v>120</v>
      </c>
      <c r="G2797" s="25"/>
      <c r="H2797" s="264"/>
    </row>
    <row r="2798" spans="1:8" s="26" customFormat="1" x14ac:dyDescent="0.2">
      <c r="A2798" s="52">
        <v>412600</v>
      </c>
      <c r="B2798" s="45" t="s">
        <v>56</v>
      </c>
      <c r="C2798" s="54">
        <v>3500</v>
      </c>
      <c r="D2798" s="46">
        <v>4000</v>
      </c>
      <c r="E2798" s="54">
        <v>0</v>
      </c>
      <c r="F2798" s="280">
        <f t="shared" si="1042"/>
        <v>114.28571428571428</v>
      </c>
      <c r="G2798" s="25"/>
      <c r="H2798" s="264"/>
    </row>
    <row r="2799" spans="1:8" s="26" customFormat="1" x14ac:dyDescent="0.2">
      <c r="A2799" s="52">
        <v>412700</v>
      </c>
      <c r="B2799" s="45" t="s">
        <v>58</v>
      </c>
      <c r="C2799" s="54">
        <v>70000</v>
      </c>
      <c r="D2799" s="46">
        <v>73600</v>
      </c>
      <c r="E2799" s="54">
        <v>0</v>
      </c>
      <c r="F2799" s="280">
        <f t="shared" si="1042"/>
        <v>105.14285714285714</v>
      </c>
      <c r="G2799" s="25"/>
      <c r="H2799" s="264"/>
    </row>
    <row r="2800" spans="1:8" s="26" customFormat="1" x14ac:dyDescent="0.2">
      <c r="A2800" s="52">
        <v>412900</v>
      </c>
      <c r="B2800" s="49" t="s">
        <v>72</v>
      </c>
      <c r="C2800" s="54">
        <v>500</v>
      </c>
      <c r="D2800" s="46">
        <v>800</v>
      </c>
      <c r="E2800" s="54">
        <v>0</v>
      </c>
      <c r="F2800" s="280">
        <f t="shared" si="1042"/>
        <v>160</v>
      </c>
      <c r="G2800" s="25"/>
      <c r="H2800" s="264"/>
    </row>
    <row r="2801" spans="1:8" s="26" customFormat="1" x14ac:dyDescent="0.2">
      <c r="A2801" s="52">
        <v>412900</v>
      </c>
      <c r="B2801" s="49" t="s">
        <v>73</v>
      </c>
      <c r="C2801" s="54">
        <v>2500</v>
      </c>
      <c r="D2801" s="46">
        <v>2000</v>
      </c>
      <c r="E2801" s="54">
        <v>0</v>
      </c>
      <c r="F2801" s="280">
        <f t="shared" si="1042"/>
        <v>80</v>
      </c>
      <c r="G2801" s="25"/>
      <c r="H2801" s="264"/>
    </row>
    <row r="2802" spans="1:8" s="26" customFormat="1" x14ac:dyDescent="0.2">
      <c r="A2802" s="52">
        <v>412900</v>
      </c>
      <c r="B2802" s="49" t="s">
        <v>74</v>
      </c>
      <c r="C2802" s="54">
        <v>400</v>
      </c>
      <c r="D2802" s="46">
        <v>900</v>
      </c>
      <c r="E2802" s="54">
        <v>0</v>
      </c>
      <c r="F2802" s="280">
        <f t="shared" si="1042"/>
        <v>225</v>
      </c>
      <c r="G2802" s="25"/>
      <c r="H2802" s="264"/>
    </row>
    <row r="2803" spans="1:8" s="26" customFormat="1" x14ac:dyDescent="0.2">
      <c r="A2803" s="52">
        <v>412900</v>
      </c>
      <c r="B2803" s="49" t="s">
        <v>75</v>
      </c>
      <c r="C2803" s="54">
        <v>2500</v>
      </c>
      <c r="D2803" s="46">
        <v>2800</v>
      </c>
      <c r="E2803" s="54">
        <v>0</v>
      </c>
      <c r="F2803" s="280">
        <f t="shared" si="1042"/>
        <v>112.00000000000001</v>
      </c>
      <c r="G2803" s="25"/>
      <c r="H2803" s="264"/>
    </row>
    <row r="2804" spans="1:8" s="26" customFormat="1" x14ac:dyDescent="0.2">
      <c r="A2804" s="52">
        <v>412900</v>
      </c>
      <c r="B2804" s="49" t="s">
        <v>76</v>
      </c>
      <c r="C2804" s="54">
        <v>1800</v>
      </c>
      <c r="D2804" s="46">
        <v>1800</v>
      </c>
      <c r="E2804" s="54">
        <v>0</v>
      </c>
      <c r="F2804" s="280">
        <f t="shared" si="1042"/>
        <v>100</v>
      </c>
      <c r="G2804" s="25"/>
      <c r="H2804" s="264"/>
    </row>
    <row r="2805" spans="1:8" s="26" customFormat="1" x14ac:dyDescent="0.2">
      <c r="A2805" s="52">
        <v>412900</v>
      </c>
      <c r="B2805" s="49" t="s">
        <v>78</v>
      </c>
      <c r="C2805" s="54">
        <v>3000</v>
      </c>
      <c r="D2805" s="46">
        <v>3700</v>
      </c>
      <c r="E2805" s="54">
        <v>0</v>
      </c>
      <c r="F2805" s="280">
        <f t="shared" si="1042"/>
        <v>123.33333333333334</v>
      </c>
      <c r="G2805" s="25"/>
      <c r="H2805" s="264"/>
    </row>
    <row r="2806" spans="1:8" s="51" customFormat="1" x14ac:dyDescent="0.2">
      <c r="A2806" s="42">
        <v>510000</v>
      </c>
      <c r="B2806" s="47" t="s">
        <v>245</v>
      </c>
      <c r="C2806" s="41">
        <f>C2807+0</f>
        <v>5000</v>
      </c>
      <c r="D2806" s="41">
        <f>D2807+0</f>
        <v>10000</v>
      </c>
      <c r="E2806" s="41">
        <f>E2807+0</f>
        <v>0</v>
      </c>
      <c r="F2806" s="283">
        <f t="shared" si="1042"/>
        <v>200</v>
      </c>
      <c r="G2806" s="266"/>
      <c r="H2806" s="264"/>
    </row>
    <row r="2807" spans="1:8" s="51" customFormat="1" x14ac:dyDescent="0.2">
      <c r="A2807" s="42">
        <v>511000</v>
      </c>
      <c r="B2807" s="47" t="s">
        <v>246</v>
      </c>
      <c r="C2807" s="41">
        <f>SUM(C2808:C2808)</f>
        <v>5000</v>
      </c>
      <c r="D2807" s="41">
        <f>SUM(D2808:D2808)</f>
        <v>10000</v>
      </c>
      <c r="E2807" s="41">
        <f>SUM(E2808:E2808)</f>
        <v>0</v>
      </c>
      <c r="F2807" s="283">
        <f t="shared" si="1042"/>
        <v>200</v>
      </c>
      <c r="G2807" s="266"/>
      <c r="H2807" s="264"/>
    </row>
    <row r="2808" spans="1:8" s="26" customFormat="1" x14ac:dyDescent="0.2">
      <c r="A2808" s="52">
        <v>511300</v>
      </c>
      <c r="B2808" s="45" t="s">
        <v>249</v>
      </c>
      <c r="C2808" s="54">
        <v>5000</v>
      </c>
      <c r="D2808" s="46">
        <v>10000</v>
      </c>
      <c r="E2808" s="54">
        <v>0</v>
      </c>
      <c r="F2808" s="280">
        <f t="shared" si="1042"/>
        <v>200</v>
      </c>
      <c r="G2808" s="25"/>
      <c r="H2808" s="264"/>
    </row>
    <row r="2809" spans="1:8" s="51" customFormat="1" x14ac:dyDescent="0.2">
      <c r="A2809" s="42">
        <v>630000</v>
      </c>
      <c r="B2809" s="47" t="s">
        <v>277</v>
      </c>
      <c r="C2809" s="41">
        <f>C2810+C2812</f>
        <v>27000</v>
      </c>
      <c r="D2809" s="41">
        <f>D2810+D2812</f>
        <v>18000</v>
      </c>
      <c r="E2809" s="41">
        <f>E2810+E2812</f>
        <v>263000</v>
      </c>
      <c r="F2809" s="283">
        <f t="shared" si="1042"/>
        <v>66.666666666666657</v>
      </c>
      <c r="G2809" s="266"/>
      <c r="H2809" s="264"/>
    </row>
    <row r="2810" spans="1:8" s="51" customFormat="1" x14ac:dyDescent="0.2">
      <c r="A2810" s="42">
        <v>631000</v>
      </c>
      <c r="B2810" s="47" t="s">
        <v>278</v>
      </c>
      <c r="C2810" s="41">
        <f>0+C2811</f>
        <v>0</v>
      </c>
      <c r="D2810" s="41">
        <f>0+D2811</f>
        <v>0</v>
      </c>
      <c r="E2810" s="41">
        <f>0+E2811</f>
        <v>263000</v>
      </c>
      <c r="F2810" s="283">
        <v>0</v>
      </c>
      <c r="G2810" s="266"/>
      <c r="H2810" s="264"/>
    </row>
    <row r="2811" spans="1:8" s="26" customFormat="1" x14ac:dyDescent="0.2">
      <c r="A2811" s="52">
        <v>631200</v>
      </c>
      <c r="B2811" s="45" t="s">
        <v>280</v>
      </c>
      <c r="C2811" s="54">
        <v>0</v>
      </c>
      <c r="D2811" s="46">
        <v>0</v>
      </c>
      <c r="E2811" s="46">
        <v>263000</v>
      </c>
      <c r="F2811" s="280">
        <v>0</v>
      </c>
      <c r="G2811" s="25"/>
      <c r="H2811" s="264"/>
    </row>
    <row r="2812" spans="1:8" s="51" customFormat="1" x14ac:dyDescent="0.2">
      <c r="A2812" s="42">
        <v>638000</v>
      </c>
      <c r="B2812" s="47" t="s">
        <v>284</v>
      </c>
      <c r="C2812" s="41">
        <f t="shared" ref="C2812" si="1047">C2813</f>
        <v>27000</v>
      </c>
      <c r="D2812" s="41">
        <f t="shared" ref="D2812" si="1048">D2813</f>
        <v>18000</v>
      </c>
      <c r="E2812" s="41">
        <f t="shared" ref="E2812" si="1049">E2813</f>
        <v>0</v>
      </c>
      <c r="F2812" s="283">
        <f>D2812/C2812*100</f>
        <v>66.666666666666657</v>
      </c>
      <c r="G2812" s="266"/>
      <c r="H2812" s="264"/>
    </row>
    <row r="2813" spans="1:8" s="26" customFormat="1" x14ac:dyDescent="0.2">
      <c r="A2813" s="52">
        <v>638100</v>
      </c>
      <c r="B2813" s="45" t="s">
        <v>285</v>
      </c>
      <c r="C2813" s="54">
        <v>27000</v>
      </c>
      <c r="D2813" s="46">
        <v>18000</v>
      </c>
      <c r="E2813" s="54">
        <v>0</v>
      </c>
      <c r="F2813" s="280">
        <f>D2813/C2813*100</f>
        <v>66.666666666666657</v>
      </c>
      <c r="G2813" s="25"/>
      <c r="H2813" s="264"/>
    </row>
    <row r="2814" spans="1:8" s="26" customFormat="1" x14ac:dyDescent="0.2">
      <c r="A2814" s="82"/>
      <c r="B2814" s="76" t="s">
        <v>294</v>
      </c>
      <c r="C2814" s="80">
        <f>C2788+C2806+C2809</f>
        <v>1291400</v>
      </c>
      <c r="D2814" s="80">
        <f>D2788+D2806+D2809</f>
        <v>1342400</v>
      </c>
      <c r="E2814" s="80">
        <f>E2788+E2806+E2809</f>
        <v>263000</v>
      </c>
      <c r="F2814" s="30">
        <f>D2814/C2814*100</f>
        <v>103.94920241598264</v>
      </c>
      <c r="G2814" s="25"/>
      <c r="H2814" s="264"/>
    </row>
    <row r="2815" spans="1:8" s="26" customFormat="1" x14ac:dyDescent="0.2">
      <c r="A2815" s="62"/>
      <c r="B2815" s="40"/>
      <c r="C2815" s="63"/>
      <c r="D2815" s="63"/>
      <c r="E2815" s="63"/>
      <c r="F2815" s="145"/>
      <c r="G2815" s="25"/>
      <c r="H2815" s="264"/>
    </row>
    <row r="2816" spans="1:8" s="26" customFormat="1" x14ac:dyDescent="0.2">
      <c r="A2816" s="39"/>
      <c r="B2816" s="40"/>
      <c r="C2816" s="46"/>
      <c r="D2816" s="46"/>
      <c r="E2816" s="46"/>
      <c r="F2816" s="282"/>
      <c r="G2816" s="25"/>
      <c r="H2816" s="264"/>
    </row>
    <row r="2817" spans="1:8" s="26" customFormat="1" x14ac:dyDescent="0.2">
      <c r="A2817" s="44" t="s">
        <v>450</v>
      </c>
      <c r="B2817" s="47"/>
      <c r="C2817" s="46"/>
      <c r="D2817" s="46"/>
      <c r="E2817" s="46"/>
      <c r="F2817" s="282"/>
      <c r="G2817" s="25"/>
      <c r="H2817" s="264"/>
    </row>
    <row r="2818" spans="1:8" s="26" customFormat="1" x14ac:dyDescent="0.2">
      <c r="A2818" s="44" t="s">
        <v>377</v>
      </c>
      <c r="B2818" s="47"/>
      <c r="C2818" s="46"/>
      <c r="D2818" s="46"/>
      <c r="E2818" s="46"/>
      <c r="F2818" s="282"/>
      <c r="G2818" s="25"/>
      <c r="H2818" s="264"/>
    </row>
    <row r="2819" spans="1:8" s="26" customFormat="1" x14ac:dyDescent="0.2">
      <c r="A2819" s="44" t="s">
        <v>451</v>
      </c>
      <c r="B2819" s="47"/>
      <c r="C2819" s="46"/>
      <c r="D2819" s="46"/>
      <c r="E2819" s="46"/>
      <c r="F2819" s="282"/>
      <c r="G2819" s="25"/>
      <c r="H2819" s="264"/>
    </row>
    <row r="2820" spans="1:8" s="26" customFormat="1" x14ac:dyDescent="0.2">
      <c r="A2820" s="44" t="s">
        <v>293</v>
      </c>
      <c r="B2820" s="47"/>
      <c r="C2820" s="46"/>
      <c r="D2820" s="46"/>
      <c r="E2820" s="46"/>
      <c r="F2820" s="282"/>
      <c r="G2820" s="25"/>
      <c r="H2820" s="264"/>
    </row>
    <row r="2821" spans="1:8" s="26" customFormat="1" x14ac:dyDescent="0.2">
      <c r="A2821" s="44"/>
      <c r="B2821" s="72"/>
      <c r="C2821" s="63"/>
      <c r="D2821" s="63"/>
      <c r="E2821" s="63"/>
      <c r="F2821" s="145"/>
      <c r="G2821" s="25"/>
      <c r="H2821" s="264"/>
    </row>
    <row r="2822" spans="1:8" s="26" customFormat="1" x14ac:dyDescent="0.2">
      <c r="A2822" s="42">
        <v>410000</v>
      </c>
      <c r="B2822" s="43" t="s">
        <v>42</v>
      </c>
      <c r="C2822" s="41">
        <f t="shared" ref="C2822" si="1050">C2823+C2828</f>
        <v>1462500</v>
      </c>
      <c r="D2822" s="41">
        <f t="shared" ref="D2822" si="1051">D2823+D2828</f>
        <v>1622400</v>
      </c>
      <c r="E2822" s="41">
        <f>E2823+E2828</f>
        <v>0</v>
      </c>
      <c r="F2822" s="283">
        <f t="shared" ref="F2822:F2834" si="1052">D2822/C2822*100</f>
        <v>110.93333333333332</v>
      </c>
      <c r="G2822" s="25"/>
      <c r="H2822" s="264"/>
    </row>
    <row r="2823" spans="1:8" s="26" customFormat="1" x14ac:dyDescent="0.2">
      <c r="A2823" s="42">
        <v>411000</v>
      </c>
      <c r="B2823" s="43" t="s">
        <v>43</v>
      </c>
      <c r="C2823" s="41">
        <f t="shared" ref="C2823" si="1053">SUM(C2824:C2827)</f>
        <v>1269100</v>
      </c>
      <c r="D2823" s="41">
        <f t="shared" ref="D2823" si="1054">SUM(D2824:D2827)</f>
        <v>1429500</v>
      </c>
      <c r="E2823" s="41">
        <f>SUM(E2824:E2827)</f>
        <v>0</v>
      </c>
      <c r="F2823" s="283">
        <f t="shared" si="1052"/>
        <v>112.6388779450004</v>
      </c>
      <c r="G2823" s="25"/>
      <c r="H2823" s="264"/>
    </row>
    <row r="2824" spans="1:8" s="26" customFormat="1" x14ac:dyDescent="0.2">
      <c r="A2824" s="52">
        <v>411100</v>
      </c>
      <c r="B2824" s="45" t="s">
        <v>44</v>
      </c>
      <c r="C2824" s="54">
        <v>1157000</v>
      </c>
      <c r="D2824" s="46">
        <v>1349000</v>
      </c>
      <c r="E2824" s="54">
        <v>0</v>
      </c>
      <c r="F2824" s="280">
        <f t="shared" si="1052"/>
        <v>116.59464131374244</v>
      </c>
      <c r="G2824" s="25"/>
      <c r="H2824" s="264"/>
    </row>
    <row r="2825" spans="1:8" s="26" customFormat="1" ht="40.5" x14ac:dyDescent="0.2">
      <c r="A2825" s="52">
        <v>411200</v>
      </c>
      <c r="B2825" s="45" t="s">
        <v>45</v>
      </c>
      <c r="C2825" s="54">
        <v>60000</v>
      </c>
      <c r="D2825" s="46">
        <v>70000</v>
      </c>
      <c r="E2825" s="54">
        <v>0</v>
      </c>
      <c r="F2825" s="280">
        <f t="shared" si="1052"/>
        <v>116.66666666666667</v>
      </c>
      <c r="G2825" s="25"/>
      <c r="H2825" s="264"/>
    </row>
    <row r="2826" spans="1:8" s="26" customFormat="1" ht="40.5" x14ac:dyDescent="0.2">
      <c r="A2826" s="52">
        <v>411300</v>
      </c>
      <c r="B2826" s="45" t="s">
        <v>46</v>
      </c>
      <c r="C2826" s="54">
        <v>37100</v>
      </c>
      <c r="D2826" s="46">
        <v>3600</v>
      </c>
      <c r="E2826" s="54">
        <v>0</v>
      </c>
      <c r="F2826" s="280">
        <f t="shared" si="1052"/>
        <v>9.703504043126685</v>
      </c>
      <c r="G2826" s="25"/>
      <c r="H2826" s="264"/>
    </row>
    <row r="2827" spans="1:8" s="26" customFormat="1" x14ac:dyDescent="0.2">
      <c r="A2827" s="52">
        <v>411400</v>
      </c>
      <c r="B2827" s="45" t="s">
        <v>47</v>
      </c>
      <c r="C2827" s="54">
        <v>15000</v>
      </c>
      <c r="D2827" s="46">
        <v>6900</v>
      </c>
      <c r="E2827" s="54">
        <v>0</v>
      </c>
      <c r="F2827" s="280">
        <f t="shared" si="1052"/>
        <v>46</v>
      </c>
      <c r="G2827" s="25"/>
      <c r="H2827" s="264"/>
    </row>
    <row r="2828" spans="1:8" s="26" customFormat="1" x14ac:dyDescent="0.2">
      <c r="A2828" s="42">
        <v>412000</v>
      </c>
      <c r="B2828" s="47" t="s">
        <v>48</v>
      </c>
      <c r="C2828" s="41">
        <f>SUM(C2829:C2837)</f>
        <v>193400</v>
      </c>
      <c r="D2828" s="41">
        <f>SUM(D2829:D2837)</f>
        <v>192900</v>
      </c>
      <c r="E2828" s="41">
        <f>SUM(E2829:E2837)</f>
        <v>0</v>
      </c>
      <c r="F2828" s="283">
        <f t="shared" si="1052"/>
        <v>99.741468459152017</v>
      </c>
      <c r="G2828" s="25"/>
      <c r="H2828" s="264"/>
    </row>
    <row r="2829" spans="1:8" s="26" customFormat="1" ht="40.5" x14ac:dyDescent="0.2">
      <c r="A2829" s="52">
        <v>412200</v>
      </c>
      <c r="B2829" s="45" t="s">
        <v>50</v>
      </c>
      <c r="C2829" s="54">
        <v>109500</v>
      </c>
      <c r="D2829" s="46">
        <v>109500</v>
      </c>
      <c r="E2829" s="54">
        <v>0</v>
      </c>
      <c r="F2829" s="280">
        <f t="shared" si="1052"/>
        <v>100</v>
      </c>
      <c r="G2829" s="25"/>
      <c r="H2829" s="264"/>
    </row>
    <row r="2830" spans="1:8" s="26" customFormat="1" x14ac:dyDescent="0.2">
      <c r="A2830" s="52">
        <v>412300</v>
      </c>
      <c r="B2830" s="45" t="s">
        <v>51</v>
      </c>
      <c r="C2830" s="54">
        <v>20000</v>
      </c>
      <c r="D2830" s="46">
        <v>20000</v>
      </c>
      <c r="E2830" s="54">
        <v>0</v>
      </c>
      <c r="F2830" s="280">
        <f t="shared" si="1052"/>
        <v>100</v>
      </c>
      <c r="G2830" s="25"/>
      <c r="H2830" s="264"/>
    </row>
    <row r="2831" spans="1:8" s="26" customFormat="1" x14ac:dyDescent="0.2">
      <c r="A2831" s="52">
        <v>412500</v>
      </c>
      <c r="B2831" s="45" t="s">
        <v>55</v>
      </c>
      <c r="C2831" s="54">
        <v>2500.0000000000005</v>
      </c>
      <c r="D2831" s="46">
        <v>2500.0000000000005</v>
      </c>
      <c r="E2831" s="54">
        <v>0</v>
      </c>
      <c r="F2831" s="280">
        <f t="shared" si="1052"/>
        <v>100</v>
      </c>
      <c r="G2831" s="25"/>
      <c r="H2831" s="264"/>
    </row>
    <row r="2832" spans="1:8" s="26" customFormat="1" x14ac:dyDescent="0.2">
      <c r="A2832" s="52">
        <v>412600</v>
      </c>
      <c r="B2832" s="45" t="s">
        <v>56</v>
      </c>
      <c r="C2832" s="54">
        <v>1699.9999999999995</v>
      </c>
      <c r="D2832" s="46">
        <v>1699.9999999999995</v>
      </c>
      <c r="E2832" s="54">
        <v>0</v>
      </c>
      <c r="F2832" s="280">
        <f t="shared" si="1052"/>
        <v>100</v>
      </c>
      <c r="G2832" s="25"/>
      <c r="H2832" s="264"/>
    </row>
    <row r="2833" spans="1:8" s="26" customFormat="1" x14ac:dyDescent="0.2">
      <c r="A2833" s="52">
        <v>412700</v>
      </c>
      <c r="B2833" s="45" t="s">
        <v>58</v>
      </c>
      <c r="C2833" s="54">
        <v>55000</v>
      </c>
      <c r="D2833" s="46">
        <v>55000</v>
      </c>
      <c r="E2833" s="54">
        <v>0</v>
      </c>
      <c r="F2833" s="280">
        <f t="shared" si="1052"/>
        <v>100</v>
      </c>
      <c r="G2833" s="25"/>
      <c r="H2833" s="264"/>
    </row>
    <row r="2834" spans="1:8" s="26" customFormat="1" x14ac:dyDescent="0.2">
      <c r="A2834" s="52">
        <v>412900</v>
      </c>
      <c r="B2834" s="49" t="s">
        <v>72</v>
      </c>
      <c r="C2834" s="54">
        <v>400</v>
      </c>
      <c r="D2834" s="46">
        <v>400</v>
      </c>
      <c r="E2834" s="54">
        <v>0</v>
      </c>
      <c r="F2834" s="280">
        <f t="shared" si="1052"/>
        <v>100</v>
      </c>
      <c r="G2834" s="25"/>
      <c r="H2834" s="264"/>
    </row>
    <row r="2835" spans="1:8" s="26" customFormat="1" x14ac:dyDescent="0.2">
      <c r="A2835" s="52">
        <v>412900</v>
      </c>
      <c r="B2835" s="49" t="s">
        <v>74</v>
      </c>
      <c r="C2835" s="54">
        <v>0</v>
      </c>
      <c r="D2835" s="46">
        <v>1000</v>
      </c>
      <c r="E2835" s="54">
        <v>0</v>
      </c>
      <c r="F2835" s="280">
        <v>0</v>
      </c>
      <c r="G2835" s="25"/>
      <c r="H2835" s="264"/>
    </row>
    <row r="2836" spans="1:8" s="26" customFormat="1" x14ac:dyDescent="0.2">
      <c r="A2836" s="52">
        <v>412900</v>
      </c>
      <c r="B2836" s="49" t="s">
        <v>76</v>
      </c>
      <c r="C2836" s="54">
        <v>3400</v>
      </c>
      <c r="D2836" s="46">
        <v>2800</v>
      </c>
      <c r="E2836" s="54">
        <v>0</v>
      </c>
      <c r="F2836" s="280">
        <f t="shared" ref="F2836:F2841" si="1055">D2836/C2836*100</f>
        <v>82.35294117647058</v>
      </c>
      <c r="G2836" s="25"/>
      <c r="H2836" s="264"/>
    </row>
    <row r="2837" spans="1:8" s="26" customFormat="1" x14ac:dyDescent="0.2">
      <c r="A2837" s="52">
        <v>412900</v>
      </c>
      <c r="B2837" s="49" t="s">
        <v>78</v>
      </c>
      <c r="C2837" s="54">
        <v>900</v>
      </c>
      <c r="D2837" s="46">
        <v>0</v>
      </c>
      <c r="E2837" s="54">
        <v>0</v>
      </c>
      <c r="F2837" s="280">
        <f t="shared" si="1055"/>
        <v>0</v>
      </c>
      <c r="G2837" s="25"/>
      <c r="H2837" s="264"/>
    </row>
    <row r="2838" spans="1:8" s="51" customFormat="1" x14ac:dyDescent="0.2">
      <c r="A2838" s="42">
        <v>510000</v>
      </c>
      <c r="B2838" s="47" t="s">
        <v>245</v>
      </c>
      <c r="C2838" s="41">
        <f t="shared" ref="C2838" si="1056">C2839</f>
        <v>15000</v>
      </c>
      <c r="D2838" s="41">
        <f t="shared" ref="D2838" si="1057">D2839</f>
        <v>15000</v>
      </c>
      <c r="E2838" s="41">
        <f t="shared" ref="E2838" si="1058">E2839</f>
        <v>0</v>
      </c>
      <c r="F2838" s="283">
        <f t="shared" si="1055"/>
        <v>100</v>
      </c>
      <c r="G2838" s="266"/>
      <c r="H2838" s="264"/>
    </row>
    <row r="2839" spans="1:8" s="51" customFormat="1" x14ac:dyDescent="0.2">
      <c r="A2839" s="42">
        <v>511000</v>
      </c>
      <c r="B2839" s="47" t="s">
        <v>246</v>
      </c>
      <c r="C2839" s="41">
        <f>SUM(C2840:C2841)</f>
        <v>15000</v>
      </c>
      <c r="D2839" s="41">
        <f>SUM(D2840:D2841)</f>
        <v>15000</v>
      </c>
      <c r="E2839" s="41">
        <f>SUM(E2840:E2841)</f>
        <v>0</v>
      </c>
      <c r="F2839" s="283">
        <f t="shared" si="1055"/>
        <v>100</v>
      </c>
      <c r="G2839" s="266"/>
      <c r="H2839" s="264"/>
    </row>
    <row r="2840" spans="1:8" s="26" customFormat="1" ht="40.5" x14ac:dyDescent="0.2">
      <c r="A2840" s="52">
        <v>511200</v>
      </c>
      <c r="B2840" s="45" t="s">
        <v>248</v>
      </c>
      <c r="C2840" s="54">
        <v>6000</v>
      </c>
      <c r="D2840" s="46">
        <v>0</v>
      </c>
      <c r="E2840" s="54">
        <v>0</v>
      </c>
      <c r="F2840" s="280">
        <f t="shared" si="1055"/>
        <v>0</v>
      </c>
      <c r="G2840" s="25"/>
      <c r="H2840" s="264"/>
    </row>
    <row r="2841" spans="1:8" s="26" customFormat="1" x14ac:dyDescent="0.2">
      <c r="A2841" s="52">
        <v>511300</v>
      </c>
      <c r="B2841" s="45" t="s">
        <v>249</v>
      </c>
      <c r="C2841" s="54">
        <v>9000</v>
      </c>
      <c r="D2841" s="46">
        <v>15000</v>
      </c>
      <c r="E2841" s="54">
        <v>0</v>
      </c>
      <c r="F2841" s="280">
        <f t="shared" si="1055"/>
        <v>166.66666666666669</v>
      </c>
      <c r="G2841" s="25"/>
      <c r="H2841" s="264"/>
    </row>
    <row r="2842" spans="1:8" s="51" customFormat="1" x14ac:dyDescent="0.2">
      <c r="A2842" s="42">
        <v>630000</v>
      </c>
      <c r="B2842" s="47" t="s">
        <v>277</v>
      </c>
      <c r="C2842" s="41">
        <f>C2843+C2845</f>
        <v>5300</v>
      </c>
      <c r="D2842" s="41">
        <f>D2843+D2845</f>
        <v>20000</v>
      </c>
      <c r="E2842" s="41">
        <f>E2843+E2845</f>
        <v>429800</v>
      </c>
      <c r="F2842" s="283"/>
      <c r="G2842" s="266"/>
      <c r="H2842" s="264"/>
    </row>
    <row r="2843" spans="1:8" s="51" customFormat="1" x14ac:dyDescent="0.2">
      <c r="A2843" s="42">
        <v>631000</v>
      </c>
      <c r="B2843" s="47" t="s">
        <v>278</v>
      </c>
      <c r="C2843" s="41">
        <f>0+C2844</f>
        <v>0</v>
      </c>
      <c r="D2843" s="41">
        <f>0+D2844</f>
        <v>0</v>
      </c>
      <c r="E2843" s="41">
        <f>0+E2844</f>
        <v>429800</v>
      </c>
      <c r="F2843" s="283">
        <v>0</v>
      </c>
      <c r="G2843" s="266"/>
      <c r="H2843" s="264"/>
    </row>
    <row r="2844" spans="1:8" s="26" customFormat="1" x14ac:dyDescent="0.2">
      <c r="A2844" s="52">
        <v>631200</v>
      </c>
      <c r="B2844" s="45" t="s">
        <v>280</v>
      </c>
      <c r="C2844" s="54">
        <v>0</v>
      </c>
      <c r="D2844" s="46">
        <v>0</v>
      </c>
      <c r="E2844" s="46">
        <v>429800</v>
      </c>
      <c r="F2844" s="280">
        <v>0</v>
      </c>
      <c r="G2844" s="25"/>
      <c r="H2844" s="264"/>
    </row>
    <row r="2845" spans="1:8" s="51" customFormat="1" x14ac:dyDescent="0.2">
      <c r="A2845" s="42">
        <v>638000</v>
      </c>
      <c r="B2845" s="47" t="s">
        <v>284</v>
      </c>
      <c r="C2845" s="41">
        <f t="shared" ref="C2845" si="1059">C2846</f>
        <v>5300</v>
      </c>
      <c r="D2845" s="41">
        <f t="shared" ref="D2845" si="1060">D2846</f>
        <v>20000</v>
      </c>
      <c r="E2845" s="41">
        <f t="shared" ref="E2845" si="1061">E2846</f>
        <v>0</v>
      </c>
      <c r="F2845" s="283"/>
      <c r="G2845" s="266"/>
      <c r="H2845" s="264"/>
    </row>
    <row r="2846" spans="1:8" s="26" customFormat="1" x14ac:dyDescent="0.2">
      <c r="A2846" s="52">
        <v>638100</v>
      </c>
      <c r="B2846" s="45" t="s">
        <v>285</v>
      </c>
      <c r="C2846" s="54">
        <v>5300</v>
      </c>
      <c r="D2846" s="46">
        <v>20000</v>
      </c>
      <c r="E2846" s="54">
        <v>0</v>
      </c>
      <c r="F2846" s="280"/>
      <c r="G2846" s="25"/>
      <c r="H2846" s="264"/>
    </row>
    <row r="2847" spans="1:8" s="26" customFormat="1" x14ac:dyDescent="0.2">
      <c r="A2847" s="82"/>
      <c r="B2847" s="76" t="s">
        <v>294</v>
      </c>
      <c r="C2847" s="80">
        <f>C2822+C2838+C2842</f>
        <v>1482800</v>
      </c>
      <c r="D2847" s="80">
        <f>D2822+D2838+D2842</f>
        <v>1657400</v>
      </c>
      <c r="E2847" s="80">
        <f>E2822+E2838+E2842</f>
        <v>429800</v>
      </c>
      <c r="F2847" s="30">
        <f>D2847/C2847*100</f>
        <v>111.77502023199352</v>
      </c>
      <c r="G2847" s="25"/>
      <c r="H2847" s="264"/>
    </row>
    <row r="2848" spans="1:8" s="26" customFormat="1" x14ac:dyDescent="0.2">
      <c r="A2848" s="62"/>
      <c r="B2848" s="40"/>
      <c r="C2848" s="63"/>
      <c r="D2848" s="63"/>
      <c r="E2848" s="63"/>
      <c r="F2848" s="145"/>
      <c r="G2848" s="25"/>
      <c r="H2848" s="264"/>
    </row>
    <row r="2849" spans="1:8" s="26" customFormat="1" x14ac:dyDescent="0.2">
      <c r="A2849" s="39"/>
      <c r="B2849" s="40"/>
      <c r="C2849" s="46"/>
      <c r="D2849" s="46"/>
      <c r="E2849" s="46"/>
      <c r="F2849" s="282"/>
      <c r="G2849" s="25"/>
      <c r="H2849" s="264"/>
    </row>
    <row r="2850" spans="1:8" s="26" customFormat="1" x14ac:dyDescent="0.2">
      <c r="A2850" s="44" t="s">
        <v>452</v>
      </c>
      <c r="B2850" s="47"/>
      <c r="C2850" s="46"/>
      <c r="D2850" s="46"/>
      <c r="E2850" s="46"/>
      <c r="F2850" s="282"/>
      <c r="G2850" s="25"/>
      <c r="H2850" s="264"/>
    </row>
    <row r="2851" spans="1:8" s="26" customFormat="1" x14ac:dyDescent="0.2">
      <c r="A2851" s="44" t="s">
        <v>377</v>
      </c>
      <c r="B2851" s="47"/>
      <c r="C2851" s="46"/>
      <c r="D2851" s="46"/>
      <c r="E2851" s="46"/>
      <c r="F2851" s="282"/>
      <c r="G2851" s="25"/>
      <c r="H2851" s="264"/>
    </row>
    <row r="2852" spans="1:8" s="26" customFormat="1" x14ac:dyDescent="0.2">
      <c r="A2852" s="44" t="s">
        <v>453</v>
      </c>
      <c r="B2852" s="47"/>
      <c r="C2852" s="46"/>
      <c r="D2852" s="46"/>
      <c r="E2852" s="46"/>
      <c r="F2852" s="282"/>
      <c r="G2852" s="25"/>
      <c r="H2852" s="264"/>
    </row>
    <row r="2853" spans="1:8" s="26" customFormat="1" x14ac:dyDescent="0.2">
      <c r="A2853" s="44" t="s">
        <v>293</v>
      </c>
      <c r="B2853" s="47"/>
      <c r="C2853" s="46"/>
      <c r="D2853" s="46"/>
      <c r="E2853" s="46"/>
      <c r="F2853" s="282"/>
      <c r="G2853" s="25"/>
      <c r="H2853" s="264"/>
    </row>
    <row r="2854" spans="1:8" s="26" customFormat="1" x14ac:dyDescent="0.2">
      <c r="A2854" s="44"/>
      <c r="B2854" s="72"/>
      <c r="C2854" s="63"/>
      <c r="D2854" s="63"/>
      <c r="E2854" s="63"/>
      <c r="F2854" s="145"/>
      <c r="G2854" s="25"/>
      <c r="H2854" s="264"/>
    </row>
    <row r="2855" spans="1:8" s="26" customFormat="1" x14ac:dyDescent="0.2">
      <c r="A2855" s="42">
        <v>410000</v>
      </c>
      <c r="B2855" s="43" t="s">
        <v>42</v>
      </c>
      <c r="C2855" s="41">
        <f t="shared" ref="C2855" si="1062">C2856+C2861</f>
        <v>1461899.9999999998</v>
      </c>
      <c r="D2855" s="41">
        <f t="shared" ref="D2855" si="1063">D2856+D2861</f>
        <v>1539500</v>
      </c>
      <c r="E2855" s="41">
        <f>E2856+E2861</f>
        <v>0</v>
      </c>
      <c r="F2855" s="283">
        <f t="shared" ref="F2855:F2874" si="1064">D2855/C2855*100</f>
        <v>105.30816061290102</v>
      </c>
      <c r="G2855" s="25"/>
      <c r="H2855" s="264"/>
    </row>
    <row r="2856" spans="1:8" s="26" customFormat="1" x14ac:dyDescent="0.2">
      <c r="A2856" s="42">
        <v>411000</v>
      </c>
      <c r="B2856" s="43" t="s">
        <v>43</v>
      </c>
      <c r="C2856" s="41">
        <f t="shared" ref="C2856" si="1065">SUM(C2857:C2860)</f>
        <v>1207999.9999999998</v>
      </c>
      <c r="D2856" s="41">
        <f t="shared" ref="D2856" si="1066">SUM(D2857:D2860)</f>
        <v>1280500</v>
      </c>
      <c r="E2856" s="41">
        <f>SUM(E2857:E2860)</f>
        <v>0</v>
      </c>
      <c r="F2856" s="283">
        <f t="shared" si="1064"/>
        <v>106.00165562913911</v>
      </c>
      <c r="G2856" s="25"/>
      <c r="H2856" s="264"/>
    </row>
    <row r="2857" spans="1:8" s="26" customFormat="1" x14ac:dyDescent="0.2">
      <c r="A2857" s="52">
        <v>411100</v>
      </c>
      <c r="B2857" s="45" t="s">
        <v>44</v>
      </c>
      <c r="C2857" s="54">
        <v>1079999.9999999998</v>
      </c>
      <c r="D2857" s="46">
        <v>1151000</v>
      </c>
      <c r="E2857" s="54">
        <v>0</v>
      </c>
      <c r="F2857" s="280">
        <f t="shared" si="1064"/>
        <v>106.57407407407409</v>
      </c>
      <c r="G2857" s="25"/>
      <c r="H2857" s="264"/>
    </row>
    <row r="2858" spans="1:8" s="26" customFormat="1" ht="40.5" x14ac:dyDescent="0.2">
      <c r="A2858" s="52">
        <v>411200</v>
      </c>
      <c r="B2858" s="45" t="s">
        <v>45</v>
      </c>
      <c r="C2858" s="54">
        <v>61000</v>
      </c>
      <c r="D2858" s="46">
        <v>61000</v>
      </c>
      <c r="E2858" s="54">
        <v>0</v>
      </c>
      <c r="F2858" s="280">
        <f t="shared" si="1064"/>
        <v>100</v>
      </c>
      <c r="G2858" s="25"/>
      <c r="H2858" s="264"/>
    </row>
    <row r="2859" spans="1:8" s="26" customFormat="1" ht="40.5" x14ac:dyDescent="0.2">
      <c r="A2859" s="52">
        <v>411300</v>
      </c>
      <c r="B2859" s="45" t="s">
        <v>46</v>
      </c>
      <c r="C2859" s="54">
        <v>47500</v>
      </c>
      <c r="D2859" s="46">
        <v>48500</v>
      </c>
      <c r="E2859" s="54">
        <v>0</v>
      </c>
      <c r="F2859" s="280">
        <f t="shared" si="1064"/>
        <v>102.10526315789474</v>
      </c>
      <c r="G2859" s="25"/>
      <c r="H2859" s="264"/>
    </row>
    <row r="2860" spans="1:8" s="26" customFormat="1" x14ac:dyDescent="0.2">
      <c r="A2860" s="52">
        <v>411400</v>
      </c>
      <c r="B2860" s="45" t="s">
        <v>47</v>
      </c>
      <c r="C2860" s="54">
        <v>19500</v>
      </c>
      <c r="D2860" s="46">
        <v>20000</v>
      </c>
      <c r="E2860" s="54">
        <v>0</v>
      </c>
      <c r="F2860" s="280">
        <f t="shared" si="1064"/>
        <v>102.56410256410255</v>
      </c>
      <c r="G2860" s="25"/>
      <c r="H2860" s="264"/>
    </row>
    <row r="2861" spans="1:8" s="26" customFormat="1" x14ac:dyDescent="0.2">
      <c r="A2861" s="42">
        <v>412000</v>
      </c>
      <c r="B2861" s="47" t="s">
        <v>48</v>
      </c>
      <c r="C2861" s="41">
        <f>SUM(C2862:C2870)</f>
        <v>253900</v>
      </c>
      <c r="D2861" s="41">
        <f>SUM(D2862:D2870)</f>
        <v>259000</v>
      </c>
      <c r="E2861" s="41">
        <f>SUM(E2862:E2870)</f>
        <v>0</v>
      </c>
      <c r="F2861" s="283">
        <f t="shared" si="1064"/>
        <v>102.00866482867271</v>
      </c>
      <c r="G2861" s="25"/>
      <c r="H2861" s="264"/>
    </row>
    <row r="2862" spans="1:8" s="26" customFormat="1" ht="40.5" x14ac:dyDescent="0.2">
      <c r="A2862" s="52">
        <v>412200</v>
      </c>
      <c r="B2862" s="45" t="s">
        <v>50</v>
      </c>
      <c r="C2862" s="54">
        <v>130000.00000000001</v>
      </c>
      <c r="D2862" s="46">
        <v>130000.00000000001</v>
      </c>
      <c r="E2862" s="54">
        <v>0</v>
      </c>
      <c r="F2862" s="280">
        <f t="shared" si="1064"/>
        <v>100</v>
      </c>
      <c r="G2862" s="25"/>
      <c r="H2862" s="264"/>
    </row>
    <row r="2863" spans="1:8" s="26" customFormat="1" x14ac:dyDescent="0.2">
      <c r="A2863" s="52">
        <v>412300</v>
      </c>
      <c r="B2863" s="45" t="s">
        <v>51</v>
      </c>
      <c r="C2863" s="54">
        <v>26000</v>
      </c>
      <c r="D2863" s="46">
        <v>26000</v>
      </c>
      <c r="E2863" s="54">
        <v>0</v>
      </c>
      <c r="F2863" s="280">
        <f t="shared" si="1064"/>
        <v>100</v>
      </c>
      <c r="G2863" s="25"/>
      <c r="H2863" s="264"/>
    </row>
    <row r="2864" spans="1:8" s="26" customFormat="1" x14ac:dyDescent="0.2">
      <c r="A2864" s="52">
        <v>412500</v>
      </c>
      <c r="B2864" s="45" t="s">
        <v>55</v>
      </c>
      <c r="C2864" s="54">
        <v>6000</v>
      </c>
      <c r="D2864" s="46">
        <v>6000</v>
      </c>
      <c r="E2864" s="54">
        <v>0</v>
      </c>
      <c r="F2864" s="280">
        <f t="shared" si="1064"/>
        <v>100</v>
      </c>
      <c r="G2864" s="25"/>
      <c r="H2864" s="264"/>
    </row>
    <row r="2865" spans="1:8" s="26" customFormat="1" x14ac:dyDescent="0.2">
      <c r="A2865" s="52">
        <v>412600</v>
      </c>
      <c r="B2865" s="45" t="s">
        <v>56</v>
      </c>
      <c r="C2865" s="54">
        <v>7000</v>
      </c>
      <c r="D2865" s="46">
        <v>7000</v>
      </c>
      <c r="E2865" s="54">
        <v>0</v>
      </c>
      <c r="F2865" s="280">
        <f t="shared" si="1064"/>
        <v>100</v>
      </c>
      <c r="G2865" s="25"/>
      <c r="H2865" s="264"/>
    </row>
    <row r="2866" spans="1:8" s="26" customFormat="1" x14ac:dyDescent="0.2">
      <c r="A2866" s="52">
        <v>412700</v>
      </c>
      <c r="B2866" s="45" t="s">
        <v>58</v>
      </c>
      <c r="C2866" s="54">
        <v>75000</v>
      </c>
      <c r="D2866" s="46">
        <v>80000</v>
      </c>
      <c r="E2866" s="54">
        <v>0</v>
      </c>
      <c r="F2866" s="280">
        <f t="shared" si="1064"/>
        <v>106.66666666666667</v>
      </c>
      <c r="G2866" s="25"/>
      <c r="H2866" s="264"/>
    </row>
    <row r="2867" spans="1:8" s="26" customFormat="1" x14ac:dyDescent="0.2">
      <c r="A2867" s="52">
        <v>412900</v>
      </c>
      <c r="B2867" s="45" t="s">
        <v>72</v>
      </c>
      <c r="C2867" s="54">
        <v>900</v>
      </c>
      <c r="D2867" s="46">
        <v>1000</v>
      </c>
      <c r="E2867" s="54">
        <v>0</v>
      </c>
      <c r="F2867" s="280">
        <f t="shared" si="1064"/>
        <v>111.11111111111111</v>
      </c>
      <c r="G2867" s="25"/>
      <c r="H2867" s="264"/>
    </row>
    <row r="2868" spans="1:8" s="26" customFormat="1" x14ac:dyDescent="0.2">
      <c r="A2868" s="52">
        <v>412900</v>
      </c>
      <c r="B2868" s="45" t="s">
        <v>75</v>
      </c>
      <c r="C2868" s="54">
        <v>1000</v>
      </c>
      <c r="D2868" s="46">
        <v>1000</v>
      </c>
      <c r="E2868" s="54">
        <v>0</v>
      </c>
      <c r="F2868" s="280">
        <f t="shared" si="1064"/>
        <v>100</v>
      </c>
      <c r="G2868" s="25"/>
      <c r="H2868" s="264"/>
    </row>
    <row r="2869" spans="1:8" s="26" customFormat="1" x14ac:dyDescent="0.2">
      <c r="A2869" s="52">
        <v>412900</v>
      </c>
      <c r="B2869" s="49" t="s">
        <v>76</v>
      </c>
      <c r="C2869" s="54">
        <v>3000</v>
      </c>
      <c r="D2869" s="46">
        <v>3000</v>
      </c>
      <c r="E2869" s="54">
        <v>0</v>
      </c>
      <c r="F2869" s="280">
        <f t="shared" si="1064"/>
        <v>100</v>
      </c>
      <c r="G2869" s="25"/>
      <c r="H2869" s="264"/>
    </row>
    <row r="2870" spans="1:8" s="26" customFormat="1" x14ac:dyDescent="0.2">
      <c r="A2870" s="52">
        <v>412900</v>
      </c>
      <c r="B2870" s="49" t="s">
        <v>78</v>
      </c>
      <c r="C2870" s="54">
        <v>4999.9999999999991</v>
      </c>
      <c r="D2870" s="46">
        <v>4999.9999999999991</v>
      </c>
      <c r="E2870" s="54">
        <v>0</v>
      </c>
      <c r="F2870" s="280">
        <f t="shared" si="1064"/>
        <v>100</v>
      </c>
      <c r="G2870" s="25"/>
      <c r="H2870" s="264"/>
    </row>
    <row r="2871" spans="1:8" s="51" customFormat="1" x14ac:dyDescent="0.2">
      <c r="A2871" s="42">
        <v>510000</v>
      </c>
      <c r="B2871" s="47" t="s">
        <v>245</v>
      </c>
      <c r="C2871" s="41">
        <f t="shared" ref="C2871" si="1067">C2872</f>
        <v>10000</v>
      </c>
      <c r="D2871" s="41">
        <f t="shared" ref="D2871" si="1068">D2872</f>
        <v>10000</v>
      </c>
      <c r="E2871" s="41">
        <f t="shared" ref="E2871" si="1069">E2872</f>
        <v>0</v>
      </c>
      <c r="F2871" s="283">
        <f t="shared" si="1064"/>
        <v>100</v>
      </c>
      <c r="G2871" s="266"/>
      <c r="H2871" s="264"/>
    </row>
    <row r="2872" spans="1:8" s="51" customFormat="1" x14ac:dyDescent="0.2">
      <c r="A2872" s="42">
        <v>511000</v>
      </c>
      <c r="B2872" s="47" t="s">
        <v>246</v>
      </c>
      <c r="C2872" s="41">
        <f>C2873+0</f>
        <v>10000</v>
      </c>
      <c r="D2872" s="41">
        <f>D2873+0</f>
        <v>10000</v>
      </c>
      <c r="E2872" s="41">
        <f>E2873+0</f>
        <v>0</v>
      </c>
      <c r="F2872" s="283">
        <f t="shared" si="1064"/>
        <v>100</v>
      </c>
      <c r="G2872" s="266"/>
      <c r="H2872" s="264"/>
    </row>
    <row r="2873" spans="1:8" s="26" customFormat="1" x14ac:dyDescent="0.2">
      <c r="A2873" s="52">
        <v>511300</v>
      </c>
      <c r="B2873" s="45" t="s">
        <v>249</v>
      </c>
      <c r="C2873" s="54">
        <v>10000</v>
      </c>
      <c r="D2873" s="46">
        <v>10000</v>
      </c>
      <c r="E2873" s="54">
        <v>0</v>
      </c>
      <c r="F2873" s="280">
        <f t="shared" si="1064"/>
        <v>100</v>
      </c>
      <c r="G2873" s="25"/>
      <c r="H2873" s="264"/>
    </row>
    <row r="2874" spans="1:8" s="51" customFormat="1" x14ac:dyDescent="0.2">
      <c r="A2874" s="42">
        <v>630000</v>
      </c>
      <c r="B2874" s="47" t="s">
        <v>277</v>
      </c>
      <c r="C2874" s="41">
        <f>C2875+C2877</f>
        <v>50000</v>
      </c>
      <c r="D2874" s="41">
        <f>D2875+D2877</f>
        <v>60000</v>
      </c>
      <c r="E2874" s="41">
        <f>E2875+E2877</f>
        <v>1000000</v>
      </c>
      <c r="F2874" s="283">
        <f t="shared" si="1064"/>
        <v>120</v>
      </c>
      <c r="G2874" s="266"/>
      <c r="H2874" s="264"/>
    </row>
    <row r="2875" spans="1:8" s="51" customFormat="1" x14ac:dyDescent="0.2">
      <c r="A2875" s="42">
        <v>631000</v>
      </c>
      <c r="B2875" s="47" t="s">
        <v>278</v>
      </c>
      <c r="C2875" s="41">
        <f>0+C2876</f>
        <v>0</v>
      </c>
      <c r="D2875" s="41">
        <f>0+D2876</f>
        <v>0</v>
      </c>
      <c r="E2875" s="41">
        <f>0+E2876</f>
        <v>1000000</v>
      </c>
      <c r="F2875" s="283">
        <v>0</v>
      </c>
      <c r="G2875" s="266"/>
      <c r="H2875" s="264"/>
    </row>
    <row r="2876" spans="1:8" s="26" customFormat="1" x14ac:dyDescent="0.2">
      <c r="A2876" s="52">
        <v>631200</v>
      </c>
      <c r="B2876" s="45" t="s">
        <v>280</v>
      </c>
      <c r="C2876" s="54">
        <v>0</v>
      </c>
      <c r="D2876" s="46">
        <v>0</v>
      </c>
      <c r="E2876" s="46">
        <v>1000000</v>
      </c>
      <c r="F2876" s="280">
        <v>0</v>
      </c>
      <c r="G2876" s="25"/>
      <c r="H2876" s="264"/>
    </row>
    <row r="2877" spans="1:8" s="51" customFormat="1" x14ac:dyDescent="0.2">
      <c r="A2877" s="42">
        <v>638000</v>
      </c>
      <c r="B2877" s="47" t="s">
        <v>284</v>
      </c>
      <c r="C2877" s="41">
        <f t="shared" ref="C2877" si="1070">C2878</f>
        <v>50000</v>
      </c>
      <c r="D2877" s="41">
        <f t="shared" ref="D2877" si="1071">D2878</f>
        <v>60000</v>
      </c>
      <c r="E2877" s="41">
        <f t="shared" ref="E2877" si="1072">E2878</f>
        <v>0</v>
      </c>
      <c r="F2877" s="283">
        <f>D2877/C2877*100</f>
        <v>120</v>
      </c>
      <c r="G2877" s="266"/>
      <c r="H2877" s="264"/>
    </row>
    <row r="2878" spans="1:8" s="26" customFormat="1" x14ac:dyDescent="0.2">
      <c r="A2878" s="52">
        <v>638100</v>
      </c>
      <c r="B2878" s="45" t="s">
        <v>285</v>
      </c>
      <c r="C2878" s="54">
        <v>50000</v>
      </c>
      <c r="D2878" s="46">
        <v>60000</v>
      </c>
      <c r="E2878" s="54">
        <v>0</v>
      </c>
      <c r="F2878" s="280">
        <f>D2878/C2878*100</f>
        <v>120</v>
      </c>
      <c r="G2878" s="25"/>
      <c r="H2878" s="264"/>
    </row>
    <row r="2879" spans="1:8" s="26" customFormat="1" x14ac:dyDescent="0.2">
      <c r="A2879" s="82"/>
      <c r="B2879" s="76" t="s">
        <v>294</v>
      </c>
      <c r="C2879" s="80">
        <f>C2855+C2871+C2874</f>
        <v>1521899.9999999998</v>
      </c>
      <c r="D2879" s="80">
        <f>D2855+D2871+D2874</f>
        <v>1609500</v>
      </c>
      <c r="E2879" s="80">
        <f>E2855+E2871+E2874</f>
        <v>1000000</v>
      </c>
      <c r="F2879" s="30">
        <f>D2879/C2879*100</f>
        <v>105.75596294106053</v>
      </c>
      <c r="G2879" s="25"/>
      <c r="H2879" s="264"/>
    </row>
    <row r="2880" spans="1:8" s="26" customFormat="1" x14ac:dyDescent="0.2">
      <c r="A2880" s="62"/>
      <c r="B2880" s="40"/>
      <c r="C2880" s="63"/>
      <c r="D2880" s="63"/>
      <c r="E2880" s="63"/>
      <c r="F2880" s="145"/>
      <c r="G2880" s="25"/>
      <c r="H2880" s="264"/>
    </row>
    <row r="2881" spans="1:8" s="26" customFormat="1" x14ac:dyDescent="0.2">
      <c r="A2881" s="39"/>
      <c r="B2881" s="40"/>
      <c r="C2881" s="46"/>
      <c r="D2881" s="46"/>
      <c r="E2881" s="46"/>
      <c r="F2881" s="282"/>
      <c r="G2881" s="25"/>
      <c r="H2881" s="264"/>
    </row>
    <row r="2882" spans="1:8" s="26" customFormat="1" x14ac:dyDescent="0.2">
      <c r="A2882" s="44" t="s">
        <v>454</v>
      </c>
      <c r="B2882" s="47"/>
      <c r="C2882" s="46"/>
      <c r="D2882" s="46"/>
      <c r="E2882" s="46"/>
      <c r="F2882" s="282"/>
      <c r="G2882" s="25"/>
      <c r="H2882" s="264"/>
    </row>
    <row r="2883" spans="1:8" s="26" customFormat="1" x14ac:dyDescent="0.2">
      <c r="A2883" s="44" t="s">
        <v>377</v>
      </c>
      <c r="B2883" s="47"/>
      <c r="C2883" s="46"/>
      <c r="D2883" s="46"/>
      <c r="E2883" s="46"/>
      <c r="F2883" s="282"/>
      <c r="G2883" s="25"/>
      <c r="H2883" s="264"/>
    </row>
    <row r="2884" spans="1:8" s="26" customFormat="1" x14ac:dyDescent="0.2">
      <c r="A2884" s="44" t="s">
        <v>455</v>
      </c>
      <c r="B2884" s="47"/>
      <c r="C2884" s="46"/>
      <c r="D2884" s="46"/>
      <c r="E2884" s="46"/>
      <c r="F2884" s="282"/>
      <c r="G2884" s="25"/>
      <c r="H2884" s="264"/>
    </row>
    <row r="2885" spans="1:8" s="26" customFormat="1" x14ac:dyDescent="0.2">
      <c r="A2885" s="44" t="s">
        <v>293</v>
      </c>
      <c r="B2885" s="47"/>
      <c r="C2885" s="46"/>
      <c r="D2885" s="46"/>
      <c r="E2885" s="46"/>
      <c r="F2885" s="282"/>
      <c r="G2885" s="25"/>
      <c r="H2885" s="264"/>
    </row>
    <row r="2886" spans="1:8" s="26" customFormat="1" x14ac:dyDescent="0.2">
      <c r="A2886" s="44"/>
      <c r="B2886" s="72"/>
      <c r="C2886" s="63"/>
      <c r="D2886" s="63"/>
      <c r="E2886" s="63"/>
      <c r="F2886" s="145"/>
      <c r="G2886" s="25"/>
      <c r="H2886" s="264"/>
    </row>
    <row r="2887" spans="1:8" s="26" customFormat="1" x14ac:dyDescent="0.2">
      <c r="A2887" s="42">
        <v>410000</v>
      </c>
      <c r="B2887" s="43" t="s">
        <v>42</v>
      </c>
      <c r="C2887" s="41">
        <f t="shared" ref="C2887" si="1073">C2888+C2893</f>
        <v>3077800</v>
      </c>
      <c r="D2887" s="41">
        <f t="shared" ref="D2887" si="1074">D2888+D2893</f>
        <v>3347900</v>
      </c>
      <c r="E2887" s="41">
        <f>E2888+E2893</f>
        <v>0</v>
      </c>
      <c r="F2887" s="283">
        <f t="shared" ref="F2887:F2907" si="1075">D2887/C2887*100</f>
        <v>108.77574891156021</v>
      </c>
      <c r="G2887" s="25"/>
      <c r="H2887" s="264"/>
    </row>
    <row r="2888" spans="1:8" s="26" customFormat="1" x14ac:dyDescent="0.2">
      <c r="A2888" s="42">
        <v>411000</v>
      </c>
      <c r="B2888" s="43" t="s">
        <v>43</v>
      </c>
      <c r="C2888" s="41">
        <f t="shared" ref="C2888" si="1076">SUM(C2889:C2892)</f>
        <v>2380000</v>
      </c>
      <c r="D2888" s="41">
        <f t="shared" ref="D2888" si="1077">SUM(D2889:D2892)</f>
        <v>2648600</v>
      </c>
      <c r="E2888" s="41">
        <f>SUM(E2889:E2892)</f>
        <v>0</v>
      </c>
      <c r="F2888" s="283">
        <f t="shared" si="1075"/>
        <v>111.28571428571428</v>
      </c>
      <c r="G2888" s="25"/>
      <c r="H2888" s="264"/>
    </row>
    <row r="2889" spans="1:8" s="26" customFormat="1" x14ac:dyDescent="0.2">
      <c r="A2889" s="52">
        <v>411100</v>
      </c>
      <c r="B2889" s="45" t="s">
        <v>44</v>
      </c>
      <c r="C2889" s="54">
        <v>2156000</v>
      </c>
      <c r="D2889" s="46">
        <v>2463000</v>
      </c>
      <c r="E2889" s="54">
        <v>0</v>
      </c>
      <c r="F2889" s="280">
        <f t="shared" si="1075"/>
        <v>114.23933209647494</v>
      </c>
      <c r="G2889" s="25"/>
      <c r="H2889" s="264"/>
    </row>
    <row r="2890" spans="1:8" s="26" customFormat="1" ht="40.5" x14ac:dyDescent="0.2">
      <c r="A2890" s="52">
        <v>411200</v>
      </c>
      <c r="B2890" s="45" t="s">
        <v>45</v>
      </c>
      <c r="C2890" s="54">
        <v>142000</v>
      </c>
      <c r="D2890" s="46">
        <v>150000</v>
      </c>
      <c r="E2890" s="54">
        <v>0</v>
      </c>
      <c r="F2890" s="280">
        <f t="shared" si="1075"/>
        <v>105.63380281690141</v>
      </c>
      <c r="G2890" s="25"/>
      <c r="H2890" s="264"/>
    </row>
    <row r="2891" spans="1:8" s="26" customFormat="1" ht="40.5" x14ac:dyDescent="0.2">
      <c r="A2891" s="52">
        <v>411300</v>
      </c>
      <c r="B2891" s="45" t="s">
        <v>46</v>
      </c>
      <c r="C2891" s="54">
        <v>59000</v>
      </c>
      <c r="D2891" s="46">
        <v>31500</v>
      </c>
      <c r="E2891" s="54">
        <v>0</v>
      </c>
      <c r="F2891" s="280">
        <f t="shared" si="1075"/>
        <v>53.389830508474581</v>
      </c>
      <c r="G2891" s="25"/>
      <c r="H2891" s="264"/>
    </row>
    <row r="2892" spans="1:8" s="26" customFormat="1" x14ac:dyDescent="0.2">
      <c r="A2892" s="52">
        <v>411400</v>
      </c>
      <c r="B2892" s="45" t="s">
        <v>47</v>
      </c>
      <c r="C2892" s="54">
        <v>23000</v>
      </c>
      <c r="D2892" s="46">
        <v>4100</v>
      </c>
      <c r="E2892" s="54">
        <v>0</v>
      </c>
      <c r="F2892" s="280">
        <f t="shared" si="1075"/>
        <v>17.826086956521738</v>
      </c>
      <c r="G2892" s="25"/>
      <c r="H2892" s="264"/>
    </row>
    <row r="2893" spans="1:8" s="26" customFormat="1" x14ac:dyDescent="0.2">
      <c r="A2893" s="42">
        <v>412000</v>
      </c>
      <c r="B2893" s="47" t="s">
        <v>48</v>
      </c>
      <c r="C2893" s="41">
        <f>SUM(C2894:C2903)</f>
        <v>697800</v>
      </c>
      <c r="D2893" s="41">
        <f>SUM(D2894:D2903)</f>
        <v>699300</v>
      </c>
      <c r="E2893" s="41">
        <f>SUM(E2894:E2903)</f>
        <v>0</v>
      </c>
      <c r="F2893" s="283">
        <f t="shared" si="1075"/>
        <v>100.21496130696474</v>
      </c>
      <c r="G2893" s="25"/>
      <c r="H2893" s="264"/>
    </row>
    <row r="2894" spans="1:8" s="26" customFormat="1" x14ac:dyDescent="0.2">
      <c r="A2894" s="52">
        <v>412100</v>
      </c>
      <c r="B2894" s="45" t="s">
        <v>49</v>
      </c>
      <c r="C2894" s="54">
        <v>75300</v>
      </c>
      <c r="D2894" s="46">
        <v>75300</v>
      </c>
      <c r="E2894" s="54">
        <v>0</v>
      </c>
      <c r="F2894" s="280">
        <f t="shared" si="1075"/>
        <v>100</v>
      </c>
      <c r="G2894" s="25"/>
      <c r="H2894" s="264"/>
    </row>
    <row r="2895" spans="1:8" s="26" customFormat="1" ht="40.5" x14ac:dyDescent="0.2">
      <c r="A2895" s="52">
        <v>412200</v>
      </c>
      <c r="B2895" s="45" t="s">
        <v>50</v>
      </c>
      <c r="C2895" s="54">
        <v>465000</v>
      </c>
      <c r="D2895" s="46">
        <v>466000</v>
      </c>
      <c r="E2895" s="54">
        <v>0</v>
      </c>
      <c r="F2895" s="280">
        <f t="shared" si="1075"/>
        <v>100.21505376344086</v>
      </c>
      <c r="G2895" s="25"/>
      <c r="H2895" s="264"/>
    </row>
    <row r="2896" spans="1:8" s="26" customFormat="1" x14ac:dyDescent="0.2">
      <c r="A2896" s="52">
        <v>412300</v>
      </c>
      <c r="B2896" s="45" t="s">
        <v>51</v>
      </c>
      <c r="C2896" s="54">
        <v>32000</v>
      </c>
      <c r="D2896" s="46">
        <v>32000</v>
      </c>
      <c r="E2896" s="54">
        <v>0</v>
      </c>
      <c r="F2896" s="280">
        <f t="shared" si="1075"/>
        <v>100</v>
      </c>
      <c r="G2896" s="25"/>
      <c r="H2896" s="264"/>
    </row>
    <row r="2897" spans="1:8" s="26" customFormat="1" x14ac:dyDescent="0.2">
      <c r="A2897" s="52">
        <v>412500</v>
      </c>
      <c r="B2897" s="45" t="s">
        <v>55</v>
      </c>
      <c r="C2897" s="54">
        <v>8500</v>
      </c>
      <c r="D2897" s="46">
        <v>8500</v>
      </c>
      <c r="E2897" s="54">
        <v>0</v>
      </c>
      <c r="F2897" s="280">
        <f t="shared" si="1075"/>
        <v>100</v>
      </c>
      <c r="G2897" s="25"/>
      <c r="H2897" s="264"/>
    </row>
    <row r="2898" spans="1:8" s="26" customFormat="1" x14ac:dyDescent="0.2">
      <c r="A2898" s="52">
        <v>412600</v>
      </c>
      <c r="B2898" s="45" t="s">
        <v>56</v>
      </c>
      <c r="C2898" s="54">
        <v>4900</v>
      </c>
      <c r="D2898" s="46">
        <v>4900</v>
      </c>
      <c r="E2898" s="54">
        <v>0</v>
      </c>
      <c r="F2898" s="280">
        <f t="shared" si="1075"/>
        <v>100</v>
      </c>
      <c r="G2898" s="25"/>
      <c r="H2898" s="264"/>
    </row>
    <row r="2899" spans="1:8" s="26" customFormat="1" x14ac:dyDescent="0.2">
      <c r="A2899" s="52">
        <v>412700</v>
      </c>
      <c r="B2899" s="45" t="s">
        <v>58</v>
      </c>
      <c r="C2899" s="54">
        <v>100000</v>
      </c>
      <c r="D2899" s="46">
        <v>100000</v>
      </c>
      <c r="E2899" s="54">
        <v>0</v>
      </c>
      <c r="F2899" s="280">
        <f t="shared" si="1075"/>
        <v>100</v>
      </c>
      <c r="G2899" s="25"/>
      <c r="H2899" s="264"/>
    </row>
    <row r="2900" spans="1:8" s="26" customFormat="1" x14ac:dyDescent="0.2">
      <c r="A2900" s="52">
        <v>412900</v>
      </c>
      <c r="B2900" s="45" t="s">
        <v>72</v>
      </c>
      <c r="C2900" s="54">
        <v>1000</v>
      </c>
      <c r="D2900" s="46">
        <v>1000</v>
      </c>
      <c r="E2900" s="54">
        <v>0</v>
      </c>
      <c r="F2900" s="280">
        <f t="shared" si="1075"/>
        <v>100</v>
      </c>
      <c r="G2900" s="25"/>
      <c r="H2900" s="264"/>
    </row>
    <row r="2901" spans="1:8" s="26" customFormat="1" x14ac:dyDescent="0.2">
      <c r="A2901" s="52">
        <v>412900</v>
      </c>
      <c r="B2901" s="45" t="s">
        <v>73</v>
      </c>
      <c r="C2901" s="54">
        <v>6800</v>
      </c>
      <c r="D2901" s="46">
        <v>6800</v>
      </c>
      <c r="E2901" s="54">
        <v>0</v>
      </c>
      <c r="F2901" s="280">
        <f t="shared" si="1075"/>
        <v>100</v>
      </c>
      <c r="G2901" s="25"/>
      <c r="H2901" s="264"/>
    </row>
    <row r="2902" spans="1:8" s="26" customFormat="1" x14ac:dyDescent="0.2">
      <c r="A2902" s="52">
        <v>412900</v>
      </c>
      <c r="B2902" s="49" t="s">
        <v>75</v>
      </c>
      <c r="C2902" s="54">
        <v>300.00000000000006</v>
      </c>
      <c r="D2902" s="46">
        <v>300.00000000000006</v>
      </c>
      <c r="E2902" s="54">
        <v>0</v>
      </c>
      <c r="F2902" s="280">
        <f t="shared" si="1075"/>
        <v>100</v>
      </c>
      <c r="G2902" s="25"/>
      <c r="H2902" s="264"/>
    </row>
    <row r="2903" spans="1:8" s="26" customFormat="1" x14ac:dyDescent="0.2">
      <c r="A2903" s="52">
        <v>412900</v>
      </c>
      <c r="B2903" s="45" t="s">
        <v>76</v>
      </c>
      <c r="C2903" s="54">
        <v>4000</v>
      </c>
      <c r="D2903" s="46">
        <v>4500</v>
      </c>
      <c r="E2903" s="54">
        <v>0</v>
      </c>
      <c r="F2903" s="280">
        <f t="shared" si="1075"/>
        <v>112.5</v>
      </c>
      <c r="G2903" s="25"/>
      <c r="H2903" s="264"/>
    </row>
    <row r="2904" spans="1:8" s="26" customFormat="1" x14ac:dyDescent="0.2">
      <c r="A2904" s="42">
        <v>510000</v>
      </c>
      <c r="B2904" s="47" t="s">
        <v>245</v>
      </c>
      <c r="C2904" s="41">
        <f t="shared" ref="C2904" si="1078">C2905</f>
        <v>5000</v>
      </c>
      <c r="D2904" s="41">
        <f t="shared" ref="D2904" si="1079">D2905</f>
        <v>5000</v>
      </c>
      <c r="E2904" s="41">
        <f t="shared" ref="E2904" si="1080">E2905</f>
        <v>0</v>
      </c>
      <c r="F2904" s="283">
        <f t="shared" si="1075"/>
        <v>100</v>
      </c>
      <c r="G2904" s="25"/>
      <c r="H2904" s="264"/>
    </row>
    <row r="2905" spans="1:8" s="26" customFormat="1" x14ac:dyDescent="0.2">
      <c r="A2905" s="42">
        <v>511000</v>
      </c>
      <c r="B2905" s="47" t="s">
        <v>246</v>
      </c>
      <c r="C2905" s="41">
        <f>SUM(C2906:C2906)</f>
        <v>5000</v>
      </c>
      <c r="D2905" s="41">
        <f>SUM(D2906:D2906)</f>
        <v>5000</v>
      </c>
      <c r="E2905" s="41">
        <f>SUM(E2906:E2906)</f>
        <v>0</v>
      </c>
      <c r="F2905" s="283">
        <f t="shared" si="1075"/>
        <v>100</v>
      </c>
      <c r="G2905" s="25"/>
      <c r="H2905" s="264"/>
    </row>
    <row r="2906" spans="1:8" s="26" customFormat="1" x14ac:dyDescent="0.2">
      <c r="A2906" s="52">
        <v>511300</v>
      </c>
      <c r="B2906" s="45" t="s">
        <v>249</v>
      </c>
      <c r="C2906" s="54">
        <v>5000</v>
      </c>
      <c r="D2906" s="46">
        <v>5000</v>
      </c>
      <c r="E2906" s="54">
        <v>0</v>
      </c>
      <c r="F2906" s="280">
        <f t="shared" si="1075"/>
        <v>100</v>
      </c>
      <c r="G2906" s="25"/>
      <c r="H2906" s="264"/>
    </row>
    <row r="2907" spans="1:8" s="51" customFormat="1" x14ac:dyDescent="0.2">
      <c r="A2907" s="42">
        <v>630000</v>
      </c>
      <c r="B2907" s="47" t="s">
        <v>277</v>
      </c>
      <c r="C2907" s="41">
        <f>C2908+C2910</f>
        <v>65200</v>
      </c>
      <c r="D2907" s="41">
        <f>D2908+D2910</f>
        <v>20000</v>
      </c>
      <c r="E2907" s="41">
        <f>E2908+E2910</f>
        <v>1700000</v>
      </c>
      <c r="F2907" s="283">
        <f t="shared" si="1075"/>
        <v>30.674846625766872</v>
      </c>
      <c r="G2907" s="266"/>
      <c r="H2907" s="264"/>
    </row>
    <row r="2908" spans="1:8" s="51" customFormat="1" x14ac:dyDescent="0.2">
      <c r="A2908" s="42">
        <v>631000</v>
      </c>
      <c r="B2908" s="47" t="s">
        <v>278</v>
      </c>
      <c r="C2908" s="41">
        <f>0+C2909</f>
        <v>0</v>
      </c>
      <c r="D2908" s="41">
        <f>0+D2909</f>
        <v>0</v>
      </c>
      <c r="E2908" s="41">
        <f>0+E2909</f>
        <v>1700000</v>
      </c>
      <c r="F2908" s="283">
        <v>0</v>
      </c>
      <c r="G2908" s="266"/>
      <c r="H2908" s="264"/>
    </row>
    <row r="2909" spans="1:8" s="26" customFormat="1" x14ac:dyDescent="0.2">
      <c r="A2909" s="52">
        <v>631200</v>
      </c>
      <c r="B2909" s="45" t="s">
        <v>280</v>
      </c>
      <c r="C2909" s="54">
        <v>0</v>
      </c>
      <c r="D2909" s="46">
        <v>0</v>
      </c>
      <c r="E2909" s="46">
        <v>1700000</v>
      </c>
      <c r="F2909" s="280">
        <v>0</v>
      </c>
      <c r="G2909" s="25"/>
      <c r="H2909" s="264"/>
    </row>
    <row r="2910" spans="1:8" s="51" customFormat="1" x14ac:dyDescent="0.2">
      <c r="A2910" s="42">
        <v>638000</v>
      </c>
      <c r="B2910" s="47" t="s">
        <v>284</v>
      </c>
      <c r="C2910" s="41">
        <f t="shared" ref="C2910" si="1081">C2911</f>
        <v>65200</v>
      </c>
      <c r="D2910" s="41">
        <f t="shared" ref="D2910" si="1082">D2911</f>
        <v>20000</v>
      </c>
      <c r="E2910" s="41">
        <f t="shared" ref="E2910" si="1083">E2911</f>
        <v>0</v>
      </c>
      <c r="F2910" s="283">
        <f>D2910/C2910*100</f>
        <v>30.674846625766872</v>
      </c>
      <c r="G2910" s="266"/>
      <c r="H2910" s="264"/>
    </row>
    <row r="2911" spans="1:8" s="26" customFormat="1" x14ac:dyDescent="0.2">
      <c r="A2911" s="52">
        <v>638100</v>
      </c>
      <c r="B2911" s="45" t="s">
        <v>285</v>
      </c>
      <c r="C2911" s="54">
        <v>65200</v>
      </c>
      <c r="D2911" s="46">
        <v>20000</v>
      </c>
      <c r="E2911" s="54">
        <v>0</v>
      </c>
      <c r="F2911" s="280">
        <f>D2911/C2911*100</f>
        <v>30.674846625766872</v>
      </c>
      <c r="G2911" s="25"/>
      <c r="H2911" s="264"/>
    </row>
    <row r="2912" spans="1:8" s="26" customFormat="1" x14ac:dyDescent="0.2">
      <c r="A2912" s="82"/>
      <c r="B2912" s="76" t="s">
        <v>294</v>
      </c>
      <c r="C2912" s="80">
        <f>C2887+C2904+C2907</f>
        <v>3148000</v>
      </c>
      <c r="D2912" s="80">
        <f>D2887+D2904+D2907</f>
        <v>3372900</v>
      </c>
      <c r="E2912" s="80">
        <f>E2887+E2904+E2907</f>
        <v>1700000</v>
      </c>
      <c r="F2912" s="30">
        <f>D2912/C2912*100</f>
        <v>107.14421855146124</v>
      </c>
      <c r="G2912" s="25"/>
      <c r="H2912" s="264"/>
    </row>
    <row r="2913" spans="1:8" s="26" customFormat="1" x14ac:dyDescent="0.2">
      <c r="A2913" s="62"/>
      <c r="B2913" s="40"/>
      <c r="C2913" s="63"/>
      <c r="D2913" s="63"/>
      <c r="E2913" s="63"/>
      <c r="F2913" s="145"/>
      <c r="G2913" s="25"/>
      <c r="H2913" s="264"/>
    </row>
    <row r="2914" spans="1:8" s="26" customFormat="1" x14ac:dyDescent="0.2">
      <c r="A2914" s="39"/>
      <c r="B2914" s="40"/>
      <c r="C2914" s="46"/>
      <c r="D2914" s="46"/>
      <c r="E2914" s="46"/>
      <c r="F2914" s="282"/>
      <c r="G2914" s="25"/>
      <c r="H2914" s="264"/>
    </row>
    <row r="2915" spans="1:8" s="26" customFormat="1" x14ac:dyDescent="0.2">
      <c r="A2915" s="44" t="s">
        <v>456</v>
      </c>
      <c r="B2915" s="47"/>
      <c r="C2915" s="46"/>
      <c r="D2915" s="46"/>
      <c r="E2915" s="46"/>
      <c r="F2915" s="282"/>
      <c r="G2915" s="25"/>
      <c r="H2915" s="264"/>
    </row>
    <row r="2916" spans="1:8" s="26" customFormat="1" x14ac:dyDescent="0.2">
      <c r="A2916" s="44" t="s">
        <v>377</v>
      </c>
      <c r="B2916" s="47"/>
      <c r="C2916" s="46"/>
      <c r="D2916" s="46"/>
      <c r="E2916" s="46"/>
      <c r="F2916" s="282"/>
      <c r="G2916" s="25"/>
      <c r="H2916" s="264"/>
    </row>
    <row r="2917" spans="1:8" s="26" customFormat="1" x14ac:dyDescent="0.2">
      <c r="A2917" s="44" t="s">
        <v>457</v>
      </c>
      <c r="B2917" s="47"/>
      <c r="C2917" s="46"/>
      <c r="D2917" s="46"/>
      <c r="E2917" s="46"/>
      <c r="F2917" s="282"/>
      <c r="G2917" s="25"/>
      <c r="H2917" s="264"/>
    </row>
    <row r="2918" spans="1:8" s="26" customFormat="1" x14ac:dyDescent="0.2">
      <c r="A2918" s="44" t="s">
        <v>293</v>
      </c>
      <c r="B2918" s="47"/>
      <c r="C2918" s="46"/>
      <c r="D2918" s="46"/>
      <c r="E2918" s="46"/>
      <c r="F2918" s="282"/>
      <c r="G2918" s="25"/>
      <c r="H2918" s="264"/>
    </row>
    <row r="2919" spans="1:8" s="26" customFormat="1" x14ac:dyDescent="0.2">
      <c r="A2919" s="44"/>
      <c r="B2919" s="72"/>
      <c r="C2919" s="63"/>
      <c r="D2919" s="63"/>
      <c r="E2919" s="63"/>
      <c r="F2919" s="145"/>
      <c r="G2919" s="25"/>
      <c r="H2919" s="264"/>
    </row>
    <row r="2920" spans="1:8" s="26" customFormat="1" x14ac:dyDescent="0.2">
      <c r="A2920" s="42">
        <v>410000</v>
      </c>
      <c r="B2920" s="43" t="s">
        <v>42</v>
      </c>
      <c r="C2920" s="41">
        <f>C2921+C2926+0</f>
        <v>1152900</v>
      </c>
      <c r="D2920" s="41">
        <f>D2921+D2926+0</f>
        <v>1266400</v>
      </c>
      <c r="E2920" s="41">
        <f>E2921+E2926+0</f>
        <v>0</v>
      </c>
      <c r="F2920" s="283">
        <f t="shared" ref="F2920:F2945" si="1084">D2920/C2920*100</f>
        <v>109.84473935293609</v>
      </c>
      <c r="G2920" s="25"/>
      <c r="H2920" s="264"/>
    </row>
    <row r="2921" spans="1:8" s="26" customFormat="1" x14ac:dyDescent="0.2">
      <c r="A2921" s="42">
        <v>411000</v>
      </c>
      <c r="B2921" s="43" t="s">
        <v>43</v>
      </c>
      <c r="C2921" s="41">
        <f t="shared" ref="C2921" si="1085">SUM(C2922:C2925)</f>
        <v>1004300</v>
      </c>
      <c r="D2921" s="41">
        <f t="shared" ref="D2921" si="1086">SUM(D2922:D2925)</f>
        <v>1116300</v>
      </c>
      <c r="E2921" s="41">
        <f>SUM(E2922:E2925)</f>
        <v>0</v>
      </c>
      <c r="F2921" s="283">
        <f t="shared" si="1084"/>
        <v>111.15204620133426</v>
      </c>
      <c r="G2921" s="25"/>
      <c r="H2921" s="264"/>
    </row>
    <row r="2922" spans="1:8" s="26" customFormat="1" x14ac:dyDescent="0.2">
      <c r="A2922" s="52">
        <v>411100</v>
      </c>
      <c r="B2922" s="45" t="s">
        <v>44</v>
      </c>
      <c r="C2922" s="54">
        <v>889000</v>
      </c>
      <c r="D2922" s="46">
        <v>995000</v>
      </c>
      <c r="E2922" s="54">
        <v>0</v>
      </c>
      <c r="F2922" s="280">
        <f t="shared" si="1084"/>
        <v>111.92350956130484</v>
      </c>
      <c r="G2922" s="25"/>
      <c r="H2922" s="264"/>
    </row>
    <row r="2923" spans="1:8" s="26" customFormat="1" ht="40.5" x14ac:dyDescent="0.2">
      <c r="A2923" s="52">
        <v>411200</v>
      </c>
      <c r="B2923" s="45" t="s">
        <v>45</v>
      </c>
      <c r="C2923" s="54">
        <v>67100</v>
      </c>
      <c r="D2923" s="46">
        <v>67100</v>
      </c>
      <c r="E2923" s="54">
        <v>0</v>
      </c>
      <c r="F2923" s="280">
        <f t="shared" si="1084"/>
        <v>100</v>
      </c>
      <c r="G2923" s="25"/>
      <c r="H2923" s="264"/>
    </row>
    <row r="2924" spans="1:8" s="26" customFormat="1" ht="40.5" x14ac:dyDescent="0.2">
      <c r="A2924" s="52">
        <v>411300</v>
      </c>
      <c r="B2924" s="45" t="s">
        <v>46</v>
      </c>
      <c r="C2924" s="54">
        <v>23999.999999999993</v>
      </c>
      <c r="D2924" s="46">
        <v>30000</v>
      </c>
      <c r="E2924" s="54">
        <v>0</v>
      </c>
      <c r="F2924" s="280">
        <f t="shared" si="1084"/>
        <v>125.00000000000004</v>
      </c>
      <c r="G2924" s="25"/>
      <c r="H2924" s="264"/>
    </row>
    <row r="2925" spans="1:8" s="26" customFormat="1" x14ac:dyDescent="0.2">
      <c r="A2925" s="52">
        <v>411400</v>
      </c>
      <c r="B2925" s="45" t="s">
        <v>47</v>
      </c>
      <c r="C2925" s="54">
        <v>24200</v>
      </c>
      <c r="D2925" s="46">
        <v>24200</v>
      </c>
      <c r="E2925" s="54">
        <v>0</v>
      </c>
      <c r="F2925" s="280">
        <f t="shared" si="1084"/>
        <v>100</v>
      </c>
      <c r="G2925" s="25"/>
      <c r="H2925" s="264"/>
    </row>
    <row r="2926" spans="1:8" s="26" customFormat="1" x14ac:dyDescent="0.2">
      <c r="A2926" s="42">
        <v>412000</v>
      </c>
      <c r="B2926" s="47" t="s">
        <v>48</v>
      </c>
      <c r="C2926" s="41">
        <f>SUM(C2927:C2936)</f>
        <v>148600</v>
      </c>
      <c r="D2926" s="41">
        <f>SUM(D2927:D2936)</f>
        <v>150100</v>
      </c>
      <c r="E2926" s="41">
        <f>SUM(E2927:E2936)</f>
        <v>0</v>
      </c>
      <c r="F2926" s="283">
        <f t="shared" si="1084"/>
        <v>101.00942126514131</v>
      </c>
      <c r="G2926" s="25"/>
      <c r="H2926" s="264"/>
    </row>
    <row r="2927" spans="1:8" s="26" customFormat="1" ht="40.5" x14ac:dyDescent="0.2">
      <c r="A2927" s="52">
        <v>412200</v>
      </c>
      <c r="B2927" s="45" t="s">
        <v>50</v>
      </c>
      <c r="C2927" s="54">
        <v>98100</v>
      </c>
      <c r="D2927" s="46">
        <v>99000</v>
      </c>
      <c r="E2927" s="54">
        <v>0</v>
      </c>
      <c r="F2927" s="280">
        <f t="shared" si="1084"/>
        <v>100.91743119266054</v>
      </c>
      <c r="G2927" s="25"/>
      <c r="H2927" s="264"/>
    </row>
    <row r="2928" spans="1:8" s="26" customFormat="1" x14ac:dyDescent="0.2">
      <c r="A2928" s="52">
        <v>412300</v>
      </c>
      <c r="B2928" s="45" t="s">
        <v>51</v>
      </c>
      <c r="C2928" s="54">
        <v>2500</v>
      </c>
      <c r="D2928" s="46">
        <v>2500</v>
      </c>
      <c r="E2928" s="54">
        <v>0</v>
      </c>
      <c r="F2928" s="280">
        <f t="shared" si="1084"/>
        <v>100</v>
      </c>
      <c r="G2928" s="25"/>
      <c r="H2928" s="264"/>
    </row>
    <row r="2929" spans="1:8" s="26" customFormat="1" x14ac:dyDescent="0.2">
      <c r="A2929" s="52">
        <v>412500</v>
      </c>
      <c r="B2929" s="45" t="s">
        <v>55</v>
      </c>
      <c r="C2929" s="54">
        <v>900</v>
      </c>
      <c r="D2929" s="46">
        <v>900</v>
      </c>
      <c r="E2929" s="54">
        <v>0</v>
      </c>
      <c r="F2929" s="280">
        <f t="shared" si="1084"/>
        <v>100</v>
      </c>
      <c r="G2929" s="25"/>
      <c r="H2929" s="264"/>
    </row>
    <row r="2930" spans="1:8" s="26" customFormat="1" x14ac:dyDescent="0.2">
      <c r="A2930" s="52">
        <v>412600</v>
      </c>
      <c r="B2930" s="45" t="s">
        <v>56</v>
      </c>
      <c r="C2930" s="54">
        <v>7000</v>
      </c>
      <c r="D2930" s="46">
        <v>7000</v>
      </c>
      <c r="E2930" s="54">
        <v>0</v>
      </c>
      <c r="F2930" s="280">
        <f t="shared" si="1084"/>
        <v>100</v>
      </c>
      <c r="G2930" s="25"/>
      <c r="H2930" s="264"/>
    </row>
    <row r="2931" spans="1:8" s="26" customFormat="1" x14ac:dyDescent="0.2">
      <c r="A2931" s="52">
        <v>412700</v>
      </c>
      <c r="B2931" s="45" t="s">
        <v>58</v>
      </c>
      <c r="C2931" s="54">
        <v>30700</v>
      </c>
      <c r="D2931" s="46">
        <v>30700</v>
      </c>
      <c r="E2931" s="54">
        <v>0</v>
      </c>
      <c r="F2931" s="280">
        <f t="shared" si="1084"/>
        <v>100</v>
      </c>
      <c r="G2931" s="25"/>
      <c r="H2931" s="264"/>
    </row>
    <row r="2932" spans="1:8" s="26" customFormat="1" x14ac:dyDescent="0.2">
      <c r="A2932" s="52">
        <v>412900</v>
      </c>
      <c r="B2932" s="45" t="s">
        <v>72</v>
      </c>
      <c r="C2932" s="54">
        <v>1800</v>
      </c>
      <c r="D2932" s="46">
        <v>1800</v>
      </c>
      <c r="E2932" s="54">
        <v>0</v>
      </c>
      <c r="F2932" s="280">
        <f t="shared" si="1084"/>
        <v>100</v>
      </c>
      <c r="G2932" s="25"/>
      <c r="H2932" s="264"/>
    </row>
    <row r="2933" spans="1:8" s="26" customFormat="1" x14ac:dyDescent="0.2">
      <c r="A2933" s="52">
        <v>412900</v>
      </c>
      <c r="B2933" s="45" t="s">
        <v>73</v>
      </c>
      <c r="C2933" s="54">
        <v>4300</v>
      </c>
      <c r="D2933" s="46">
        <v>4300</v>
      </c>
      <c r="E2933" s="54">
        <v>0</v>
      </c>
      <c r="F2933" s="280">
        <f t="shared" si="1084"/>
        <v>100</v>
      </c>
      <c r="G2933" s="25"/>
      <c r="H2933" s="264"/>
    </row>
    <row r="2934" spans="1:8" s="26" customFormat="1" x14ac:dyDescent="0.2">
      <c r="A2934" s="52">
        <v>412900</v>
      </c>
      <c r="B2934" s="45" t="s">
        <v>74</v>
      </c>
      <c r="C2934" s="54">
        <v>800</v>
      </c>
      <c r="D2934" s="46">
        <v>1000</v>
      </c>
      <c r="E2934" s="54">
        <v>0</v>
      </c>
      <c r="F2934" s="280">
        <f t="shared" si="1084"/>
        <v>125</v>
      </c>
      <c r="G2934" s="25"/>
      <c r="H2934" s="264"/>
    </row>
    <row r="2935" spans="1:8" s="26" customFormat="1" x14ac:dyDescent="0.2">
      <c r="A2935" s="52">
        <v>412900</v>
      </c>
      <c r="B2935" s="49" t="s">
        <v>75</v>
      </c>
      <c r="C2935" s="54">
        <v>800</v>
      </c>
      <c r="D2935" s="46">
        <v>900</v>
      </c>
      <c r="E2935" s="54">
        <v>0</v>
      </c>
      <c r="F2935" s="280">
        <f t="shared" si="1084"/>
        <v>112.5</v>
      </c>
      <c r="G2935" s="25"/>
      <c r="H2935" s="264"/>
    </row>
    <row r="2936" spans="1:8" s="26" customFormat="1" x14ac:dyDescent="0.2">
      <c r="A2936" s="52">
        <v>412900</v>
      </c>
      <c r="B2936" s="45" t="s">
        <v>76</v>
      </c>
      <c r="C2936" s="54">
        <v>1700</v>
      </c>
      <c r="D2936" s="46">
        <v>2000</v>
      </c>
      <c r="E2936" s="54">
        <v>0</v>
      </c>
      <c r="F2936" s="280">
        <f t="shared" si="1084"/>
        <v>117.64705882352942</v>
      </c>
      <c r="G2936" s="25"/>
      <c r="H2936" s="264"/>
    </row>
    <row r="2937" spans="1:8" s="26" customFormat="1" x14ac:dyDescent="0.2">
      <c r="A2937" s="42">
        <v>510000</v>
      </c>
      <c r="B2937" s="47" t="s">
        <v>245</v>
      </c>
      <c r="C2937" s="41">
        <f t="shared" ref="C2937" si="1087">C2938+C2943+C2941</f>
        <v>27500</v>
      </c>
      <c r="D2937" s="41">
        <f t="shared" ref="D2937" si="1088">D2938+D2943+D2941</f>
        <v>27500</v>
      </c>
      <c r="E2937" s="41">
        <f t="shared" ref="E2937" si="1089">E2938+E2943+E2941</f>
        <v>0</v>
      </c>
      <c r="F2937" s="283">
        <f t="shared" si="1084"/>
        <v>100</v>
      </c>
      <c r="G2937" s="25"/>
      <c r="H2937" s="264"/>
    </row>
    <row r="2938" spans="1:8" s="26" customFormat="1" x14ac:dyDescent="0.2">
      <c r="A2938" s="42">
        <v>511000</v>
      </c>
      <c r="B2938" s="47" t="s">
        <v>246</v>
      </c>
      <c r="C2938" s="41">
        <f t="shared" ref="C2938" si="1090">SUM(C2939:C2940)</f>
        <v>20000</v>
      </c>
      <c r="D2938" s="41">
        <f t="shared" ref="D2938" si="1091">SUM(D2939:D2940)</f>
        <v>20000</v>
      </c>
      <c r="E2938" s="41">
        <f>SUM(E2939:E2940)</f>
        <v>0</v>
      </c>
      <c r="F2938" s="283">
        <f t="shared" si="1084"/>
        <v>100</v>
      </c>
      <c r="G2938" s="25"/>
      <c r="H2938" s="264"/>
    </row>
    <row r="2939" spans="1:8" s="26" customFormat="1" ht="40.5" x14ac:dyDescent="0.2">
      <c r="A2939" s="52">
        <v>511200</v>
      </c>
      <c r="B2939" s="45" t="s">
        <v>248</v>
      </c>
      <c r="C2939" s="54">
        <v>10000</v>
      </c>
      <c r="D2939" s="46">
        <v>10000</v>
      </c>
      <c r="E2939" s="54">
        <v>0</v>
      </c>
      <c r="F2939" s="280">
        <f t="shared" si="1084"/>
        <v>100</v>
      </c>
      <c r="G2939" s="25"/>
      <c r="H2939" s="264"/>
    </row>
    <row r="2940" spans="1:8" s="26" customFormat="1" x14ac:dyDescent="0.2">
      <c r="A2940" s="52">
        <v>511300</v>
      </c>
      <c r="B2940" s="45" t="s">
        <v>249</v>
      </c>
      <c r="C2940" s="54">
        <v>10000</v>
      </c>
      <c r="D2940" s="46">
        <v>10000</v>
      </c>
      <c r="E2940" s="54">
        <v>0</v>
      </c>
      <c r="F2940" s="280">
        <f t="shared" si="1084"/>
        <v>100</v>
      </c>
      <c r="G2940" s="25"/>
      <c r="H2940" s="264"/>
    </row>
    <row r="2941" spans="1:8" s="51" customFormat="1" x14ac:dyDescent="0.2">
      <c r="A2941" s="42">
        <v>513000</v>
      </c>
      <c r="B2941" s="47" t="s">
        <v>253</v>
      </c>
      <c r="C2941" s="41">
        <f t="shared" ref="C2941" si="1092">+C2942</f>
        <v>6500</v>
      </c>
      <c r="D2941" s="41">
        <f t="shared" ref="D2941" si="1093">+D2942</f>
        <v>6500</v>
      </c>
      <c r="E2941" s="41">
        <f t="shared" ref="E2941" si="1094">+E2942</f>
        <v>0</v>
      </c>
      <c r="F2941" s="283">
        <f t="shared" si="1084"/>
        <v>100</v>
      </c>
      <c r="G2941" s="266"/>
      <c r="H2941" s="264"/>
    </row>
    <row r="2942" spans="1:8" s="26" customFormat="1" x14ac:dyDescent="0.2">
      <c r="A2942" s="52">
        <v>513700</v>
      </c>
      <c r="B2942" s="45" t="s">
        <v>254</v>
      </c>
      <c r="C2942" s="54">
        <v>6500</v>
      </c>
      <c r="D2942" s="46">
        <v>6500</v>
      </c>
      <c r="E2942" s="54">
        <v>0</v>
      </c>
      <c r="F2942" s="280">
        <f t="shared" si="1084"/>
        <v>100</v>
      </c>
      <c r="G2942" s="25"/>
      <c r="H2942" s="264"/>
    </row>
    <row r="2943" spans="1:8" s="51" customFormat="1" x14ac:dyDescent="0.2">
      <c r="A2943" s="42">
        <v>516000</v>
      </c>
      <c r="B2943" s="47" t="s">
        <v>257</v>
      </c>
      <c r="C2943" s="41">
        <f t="shared" ref="C2943" si="1095">C2944</f>
        <v>1000</v>
      </c>
      <c r="D2943" s="41">
        <f t="shared" ref="D2943" si="1096">D2944</f>
        <v>1000</v>
      </c>
      <c r="E2943" s="41">
        <f t="shared" ref="E2943" si="1097">E2944</f>
        <v>0</v>
      </c>
      <c r="F2943" s="283">
        <f t="shared" si="1084"/>
        <v>100</v>
      </c>
      <c r="G2943" s="266"/>
      <c r="H2943" s="264"/>
    </row>
    <row r="2944" spans="1:8" s="26" customFormat="1" x14ac:dyDescent="0.2">
      <c r="A2944" s="52">
        <v>516100</v>
      </c>
      <c r="B2944" s="45" t="s">
        <v>257</v>
      </c>
      <c r="C2944" s="54">
        <v>1000</v>
      </c>
      <c r="D2944" s="46">
        <v>1000</v>
      </c>
      <c r="E2944" s="54">
        <v>0</v>
      </c>
      <c r="F2944" s="280">
        <f t="shared" si="1084"/>
        <v>100</v>
      </c>
      <c r="G2944" s="25"/>
      <c r="H2944" s="264"/>
    </row>
    <row r="2945" spans="1:8" s="51" customFormat="1" x14ac:dyDescent="0.2">
      <c r="A2945" s="42">
        <v>630000</v>
      </c>
      <c r="B2945" s="47" t="s">
        <v>277</v>
      </c>
      <c r="C2945" s="41">
        <f>C2946+C2948</f>
        <v>70000</v>
      </c>
      <c r="D2945" s="41">
        <f>D2946+D2948</f>
        <v>60000</v>
      </c>
      <c r="E2945" s="41">
        <f>E2946+E2948</f>
        <v>180000</v>
      </c>
      <c r="F2945" s="283">
        <f t="shared" si="1084"/>
        <v>85.714285714285708</v>
      </c>
      <c r="G2945" s="266"/>
      <c r="H2945" s="264"/>
    </row>
    <row r="2946" spans="1:8" s="51" customFormat="1" x14ac:dyDescent="0.2">
      <c r="A2946" s="42">
        <v>631000</v>
      </c>
      <c r="B2946" s="47" t="s">
        <v>278</v>
      </c>
      <c r="C2946" s="41">
        <f>0</f>
        <v>0</v>
      </c>
      <c r="D2946" s="41">
        <f>0</f>
        <v>0</v>
      </c>
      <c r="E2946" s="41">
        <f>0+E2947</f>
        <v>180000</v>
      </c>
      <c r="F2946" s="283">
        <v>0</v>
      </c>
      <c r="G2946" s="266"/>
      <c r="H2946" s="264"/>
    </row>
    <row r="2947" spans="1:8" s="26" customFormat="1" x14ac:dyDescent="0.2">
      <c r="A2947" s="52">
        <v>631200</v>
      </c>
      <c r="B2947" s="45" t="s">
        <v>280</v>
      </c>
      <c r="C2947" s="54">
        <v>0</v>
      </c>
      <c r="D2947" s="46">
        <v>0</v>
      </c>
      <c r="E2947" s="46">
        <v>180000</v>
      </c>
      <c r="F2947" s="280">
        <v>0</v>
      </c>
      <c r="G2947" s="25"/>
      <c r="H2947" s="264"/>
    </row>
    <row r="2948" spans="1:8" s="51" customFormat="1" x14ac:dyDescent="0.2">
      <c r="A2948" s="42">
        <v>638000</v>
      </c>
      <c r="B2948" s="47" t="s">
        <v>284</v>
      </c>
      <c r="C2948" s="41">
        <f t="shared" ref="C2948" si="1098">C2949</f>
        <v>70000</v>
      </c>
      <c r="D2948" s="41">
        <f t="shared" ref="D2948" si="1099">D2949</f>
        <v>60000</v>
      </c>
      <c r="E2948" s="41">
        <f t="shared" ref="E2948" si="1100">E2949</f>
        <v>0</v>
      </c>
      <c r="F2948" s="283">
        <f>D2948/C2948*100</f>
        <v>85.714285714285708</v>
      </c>
      <c r="G2948" s="266"/>
      <c r="H2948" s="264"/>
    </row>
    <row r="2949" spans="1:8" s="26" customFormat="1" x14ac:dyDescent="0.2">
      <c r="A2949" s="52">
        <v>638100</v>
      </c>
      <c r="B2949" s="45" t="s">
        <v>285</v>
      </c>
      <c r="C2949" s="54">
        <v>70000</v>
      </c>
      <c r="D2949" s="46">
        <v>60000</v>
      </c>
      <c r="E2949" s="54">
        <v>0</v>
      </c>
      <c r="F2949" s="280">
        <f>D2949/C2949*100</f>
        <v>85.714285714285708</v>
      </c>
      <c r="G2949" s="25"/>
      <c r="H2949" s="264"/>
    </row>
    <row r="2950" spans="1:8" s="26" customFormat="1" x14ac:dyDescent="0.2">
      <c r="A2950" s="82"/>
      <c r="B2950" s="76" t="s">
        <v>294</v>
      </c>
      <c r="C2950" s="80">
        <f>C2920+C2937+C2945</f>
        <v>1250400</v>
      </c>
      <c r="D2950" s="80">
        <f>D2920+D2937+D2945</f>
        <v>1353900</v>
      </c>
      <c r="E2950" s="80">
        <f>E2920+E2937+E2945</f>
        <v>180000</v>
      </c>
      <c r="F2950" s="30">
        <f>D2950/C2950*100</f>
        <v>108.27735124760076</v>
      </c>
      <c r="G2950" s="25"/>
      <c r="H2950" s="264"/>
    </row>
    <row r="2951" spans="1:8" s="26" customFormat="1" x14ac:dyDescent="0.2">
      <c r="A2951" s="62"/>
      <c r="B2951" s="40"/>
      <c r="C2951" s="63"/>
      <c r="D2951" s="63"/>
      <c r="E2951" s="63"/>
      <c r="F2951" s="145"/>
      <c r="G2951" s="25"/>
      <c r="H2951" s="264"/>
    </row>
    <row r="2952" spans="1:8" s="26" customFormat="1" x14ac:dyDescent="0.2">
      <c r="A2952" s="39"/>
      <c r="B2952" s="40"/>
      <c r="C2952" s="46"/>
      <c r="D2952" s="46"/>
      <c r="E2952" s="46"/>
      <c r="F2952" s="282"/>
      <c r="G2952" s="25"/>
      <c r="H2952" s="264"/>
    </row>
    <row r="2953" spans="1:8" s="26" customFormat="1" x14ac:dyDescent="0.2">
      <c r="A2953" s="44" t="s">
        <v>458</v>
      </c>
      <c r="B2953" s="47"/>
      <c r="C2953" s="46"/>
      <c r="D2953" s="46"/>
      <c r="E2953" s="46"/>
      <c r="F2953" s="282"/>
      <c r="G2953" s="25"/>
      <c r="H2953" s="264"/>
    </row>
    <row r="2954" spans="1:8" s="26" customFormat="1" x14ac:dyDescent="0.2">
      <c r="A2954" s="44" t="s">
        <v>377</v>
      </c>
      <c r="B2954" s="47"/>
      <c r="C2954" s="46"/>
      <c r="D2954" s="46"/>
      <c r="E2954" s="46"/>
      <c r="F2954" s="282"/>
      <c r="G2954" s="25"/>
      <c r="H2954" s="264"/>
    </row>
    <row r="2955" spans="1:8" s="26" customFormat="1" x14ac:dyDescent="0.2">
      <c r="A2955" s="44" t="s">
        <v>459</v>
      </c>
      <c r="B2955" s="47"/>
      <c r="C2955" s="46"/>
      <c r="D2955" s="46"/>
      <c r="E2955" s="46"/>
      <c r="F2955" s="282"/>
      <c r="G2955" s="25"/>
      <c r="H2955" s="264"/>
    </row>
    <row r="2956" spans="1:8" s="26" customFormat="1" x14ac:dyDescent="0.2">
      <c r="A2956" s="44" t="s">
        <v>293</v>
      </c>
      <c r="B2956" s="47"/>
      <c r="C2956" s="46"/>
      <c r="D2956" s="46"/>
      <c r="E2956" s="46"/>
      <c r="F2956" s="282"/>
      <c r="G2956" s="25"/>
      <c r="H2956" s="264"/>
    </row>
    <row r="2957" spans="1:8" s="26" customFormat="1" x14ac:dyDescent="0.2">
      <c r="A2957" s="44"/>
      <c r="B2957" s="72"/>
      <c r="C2957" s="63"/>
      <c r="D2957" s="63"/>
      <c r="E2957" s="63"/>
      <c r="F2957" s="145"/>
      <c r="G2957" s="25"/>
      <c r="H2957" s="264"/>
    </row>
    <row r="2958" spans="1:8" s="26" customFormat="1" x14ac:dyDescent="0.2">
      <c r="A2958" s="42">
        <v>410000</v>
      </c>
      <c r="B2958" s="43" t="s">
        <v>42</v>
      </c>
      <c r="C2958" s="41">
        <f t="shared" ref="C2958" si="1101">C2959+C2964</f>
        <v>1243100</v>
      </c>
      <c r="D2958" s="41">
        <f t="shared" ref="D2958" si="1102">D2959+D2964</f>
        <v>1346600</v>
      </c>
      <c r="E2958" s="41">
        <f>E2959+E2964</f>
        <v>0</v>
      </c>
      <c r="F2958" s="283">
        <f t="shared" ref="F2958:F2973" si="1103">D2958/C2958*100</f>
        <v>108.3259592953101</v>
      </c>
      <c r="G2958" s="25"/>
      <c r="H2958" s="264"/>
    </row>
    <row r="2959" spans="1:8" s="26" customFormat="1" x14ac:dyDescent="0.2">
      <c r="A2959" s="42">
        <v>411000</v>
      </c>
      <c r="B2959" s="43" t="s">
        <v>43</v>
      </c>
      <c r="C2959" s="41">
        <f t="shared" ref="C2959" si="1104">SUM(C2960:C2963)</f>
        <v>1049500</v>
      </c>
      <c r="D2959" s="41">
        <f t="shared" ref="D2959" si="1105">SUM(D2960:D2963)</f>
        <v>1152300</v>
      </c>
      <c r="E2959" s="41">
        <f>SUM(E2960:E2963)</f>
        <v>0</v>
      </c>
      <c r="F2959" s="283">
        <f t="shared" si="1103"/>
        <v>109.79514054311576</v>
      </c>
      <c r="G2959" s="25"/>
      <c r="H2959" s="264"/>
    </row>
    <row r="2960" spans="1:8" s="26" customFormat="1" x14ac:dyDescent="0.2">
      <c r="A2960" s="52">
        <v>411100</v>
      </c>
      <c r="B2960" s="45" t="s">
        <v>44</v>
      </c>
      <c r="C2960" s="54">
        <v>972000</v>
      </c>
      <c r="D2960" s="46">
        <v>1083000</v>
      </c>
      <c r="E2960" s="54">
        <v>0</v>
      </c>
      <c r="F2960" s="280">
        <f t="shared" si="1103"/>
        <v>111.41975308641976</v>
      </c>
      <c r="G2960" s="25"/>
      <c r="H2960" s="264"/>
    </row>
    <row r="2961" spans="1:8" s="26" customFormat="1" ht="40.5" x14ac:dyDescent="0.2">
      <c r="A2961" s="52">
        <v>411200</v>
      </c>
      <c r="B2961" s="45" t="s">
        <v>45</v>
      </c>
      <c r="C2961" s="54">
        <v>49000</v>
      </c>
      <c r="D2961" s="46">
        <v>42500</v>
      </c>
      <c r="E2961" s="54">
        <v>0</v>
      </c>
      <c r="F2961" s="280">
        <f t="shared" si="1103"/>
        <v>86.734693877551024</v>
      </c>
      <c r="G2961" s="25"/>
      <c r="H2961" s="264"/>
    </row>
    <row r="2962" spans="1:8" s="26" customFormat="1" ht="40.5" x14ac:dyDescent="0.2">
      <c r="A2962" s="52">
        <v>411300</v>
      </c>
      <c r="B2962" s="45" t="s">
        <v>46</v>
      </c>
      <c r="C2962" s="54">
        <v>20000</v>
      </c>
      <c r="D2962" s="46">
        <v>11800</v>
      </c>
      <c r="E2962" s="54">
        <v>0</v>
      </c>
      <c r="F2962" s="280">
        <f t="shared" si="1103"/>
        <v>59</v>
      </c>
      <c r="G2962" s="25"/>
      <c r="H2962" s="264"/>
    </row>
    <row r="2963" spans="1:8" s="26" customFormat="1" x14ac:dyDescent="0.2">
      <c r="A2963" s="52">
        <v>411400</v>
      </c>
      <c r="B2963" s="45" t="s">
        <v>47</v>
      </c>
      <c r="C2963" s="54">
        <v>8499.9999999999982</v>
      </c>
      <c r="D2963" s="46">
        <v>15000</v>
      </c>
      <c r="E2963" s="54">
        <v>0</v>
      </c>
      <c r="F2963" s="280">
        <f t="shared" si="1103"/>
        <v>176.47058823529414</v>
      </c>
      <c r="G2963" s="25"/>
      <c r="H2963" s="264"/>
    </row>
    <row r="2964" spans="1:8" s="26" customFormat="1" x14ac:dyDescent="0.2">
      <c r="A2964" s="42">
        <v>412000</v>
      </c>
      <c r="B2964" s="47" t="s">
        <v>48</v>
      </c>
      <c r="C2964" s="41">
        <f>SUM(C2965:C2971)</f>
        <v>193600</v>
      </c>
      <c r="D2964" s="41">
        <f>SUM(D2965:D2971)</f>
        <v>194300</v>
      </c>
      <c r="E2964" s="41">
        <f>SUM(E2965:E2971)</f>
        <v>0</v>
      </c>
      <c r="F2964" s="283">
        <f t="shared" si="1103"/>
        <v>100.36157024793388</v>
      </c>
      <c r="G2964" s="25"/>
      <c r="H2964" s="264"/>
    </row>
    <row r="2965" spans="1:8" s="26" customFormat="1" ht="40.5" x14ac:dyDescent="0.2">
      <c r="A2965" s="52">
        <v>412200</v>
      </c>
      <c r="B2965" s="45" t="s">
        <v>50</v>
      </c>
      <c r="C2965" s="54">
        <v>118300</v>
      </c>
      <c r="D2965" s="46">
        <v>119000</v>
      </c>
      <c r="E2965" s="54">
        <v>0</v>
      </c>
      <c r="F2965" s="280">
        <f t="shared" si="1103"/>
        <v>100.59171597633136</v>
      </c>
      <c r="G2965" s="25"/>
      <c r="H2965" s="264"/>
    </row>
    <row r="2966" spans="1:8" s="26" customFormat="1" x14ac:dyDescent="0.2">
      <c r="A2966" s="52">
        <v>412300</v>
      </c>
      <c r="B2966" s="45" t="s">
        <v>51</v>
      </c>
      <c r="C2966" s="54">
        <v>30000</v>
      </c>
      <c r="D2966" s="46">
        <v>30000</v>
      </c>
      <c r="E2966" s="54">
        <v>0</v>
      </c>
      <c r="F2966" s="280">
        <f t="shared" si="1103"/>
        <v>100</v>
      </c>
      <c r="G2966" s="25"/>
      <c r="H2966" s="264"/>
    </row>
    <row r="2967" spans="1:8" s="26" customFormat="1" x14ac:dyDescent="0.2">
      <c r="A2967" s="52">
        <v>412500</v>
      </c>
      <c r="B2967" s="45" t="s">
        <v>55</v>
      </c>
      <c r="C2967" s="54">
        <v>7000</v>
      </c>
      <c r="D2967" s="46">
        <v>7000</v>
      </c>
      <c r="E2967" s="54">
        <v>0</v>
      </c>
      <c r="F2967" s="280">
        <f t="shared" si="1103"/>
        <v>100</v>
      </c>
      <c r="G2967" s="25"/>
      <c r="H2967" s="264"/>
    </row>
    <row r="2968" spans="1:8" s="26" customFormat="1" x14ac:dyDescent="0.2">
      <c r="A2968" s="52">
        <v>412600</v>
      </c>
      <c r="B2968" s="45" t="s">
        <v>56</v>
      </c>
      <c r="C2968" s="54">
        <v>3999.9999999999995</v>
      </c>
      <c r="D2968" s="46">
        <v>3999.9999999999995</v>
      </c>
      <c r="E2968" s="54">
        <v>0</v>
      </c>
      <c r="F2968" s="280">
        <f t="shared" si="1103"/>
        <v>100</v>
      </c>
      <c r="G2968" s="25"/>
      <c r="H2968" s="264"/>
    </row>
    <row r="2969" spans="1:8" s="26" customFormat="1" x14ac:dyDescent="0.2">
      <c r="A2969" s="52">
        <v>412700</v>
      </c>
      <c r="B2969" s="45" t="s">
        <v>58</v>
      </c>
      <c r="C2969" s="54">
        <v>31600</v>
      </c>
      <c r="D2969" s="46">
        <v>31600</v>
      </c>
      <c r="E2969" s="54">
        <v>0</v>
      </c>
      <c r="F2969" s="280">
        <f t="shared" si="1103"/>
        <v>100</v>
      </c>
      <c r="G2969" s="25"/>
      <c r="H2969" s="264"/>
    </row>
    <row r="2970" spans="1:8" s="26" customFormat="1" x14ac:dyDescent="0.2">
      <c r="A2970" s="52">
        <v>412900</v>
      </c>
      <c r="B2970" s="49" t="s">
        <v>75</v>
      </c>
      <c r="C2970" s="54">
        <v>700</v>
      </c>
      <c r="D2970" s="46">
        <v>700</v>
      </c>
      <c r="E2970" s="54">
        <v>0</v>
      </c>
      <c r="F2970" s="280">
        <f t="shared" si="1103"/>
        <v>100</v>
      </c>
      <c r="G2970" s="25"/>
      <c r="H2970" s="264"/>
    </row>
    <row r="2971" spans="1:8" s="26" customFormat="1" x14ac:dyDescent="0.2">
      <c r="A2971" s="52">
        <v>412900</v>
      </c>
      <c r="B2971" s="49" t="s">
        <v>76</v>
      </c>
      <c r="C2971" s="54">
        <v>2000</v>
      </c>
      <c r="D2971" s="46">
        <v>2000</v>
      </c>
      <c r="E2971" s="54">
        <v>0</v>
      </c>
      <c r="F2971" s="280">
        <f t="shared" si="1103"/>
        <v>100</v>
      </c>
      <c r="G2971" s="25"/>
      <c r="H2971" s="264"/>
    </row>
    <row r="2972" spans="1:8" s="51" customFormat="1" x14ac:dyDescent="0.2">
      <c r="A2972" s="42">
        <v>510000</v>
      </c>
      <c r="B2972" s="47" t="s">
        <v>245</v>
      </c>
      <c r="C2972" s="41">
        <f t="shared" ref="C2972" si="1106">C2973</f>
        <v>2000</v>
      </c>
      <c r="D2972" s="41">
        <f t="shared" ref="D2972" si="1107">D2973</f>
        <v>5000</v>
      </c>
      <c r="E2972" s="41">
        <f t="shared" ref="E2972" si="1108">E2973</f>
        <v>0</v>
      </c>
      <c r="F2972" s="283">
        <f t="shared" si="1103"/>
        <v>250</v>
      </c>
      <c r="G2972" s="266"/>
      <c r="H2972" s="264"/>
    </row>
    <row r="2973" spans="1:8" s="51" customFormat="1" x14ac:dyDescent="0.2">
      <c r="A2973" s="42">
        <v>511000</v>
      </c>
      <c r="B2973" s="47" t="s">
        <v>246</v>
      </c>
      <c r="C2973" s="41">
        <f t="shared" ref="C2973" si="1109">SUM(C2974:C2975)</f>
        <v>2000</v>
      </c>
      <c r="D2973" s="41">
        <f t="shared" ref="D2973" si="1110">SUM(D2974:D2975)</f>
        <v>5000</v>
      </c>
      <c r="E2973" s="41">
        <f t="shared" ref="E2973" si="1111">SUM(E2974:E2975)</f>
        <v>0</v>
      </c>
      <c r="F2973" s="283">
        <f t="shared" si="1103"/>
        <v>250</v>
      </c>
      <c r="G2973" s="266"/>
      <c r="H2973" s="264"/>
    </row>
    <row r="2974" spans="1:8" s="26" customFormat="1" ht="40.5" x14ac:dyDescent="0.2">
      <c r="A2974" s="52">
        <v>511200</v>
      </c>
      <c r="B2974" s="45" t="s">
        <v>248</v>
      </c>
      <c r="C2974" s="54">
        <v>0</v>
      </c>
      <c r="D2974" s="46">
        <v>3000</v>
      </c>
      <c r="E2974" s="54">
        <v>0</v>
      </c>
      <c r="F2974" s="280">
        <v>0</v>
      </c>
      <c r="G2974" s="25"/>
      <c r="H2974" s="264"/>
    </row>
    <row r="2975" spans="1:8" s="26" customFormat="1" x14ac:dyDescent="0.2">
      <c r="A2975" s="52">
        <v>511300</v>
      </c>
      <c r="B2975" s="45" t="s">
        <v>249</v>
      </c>
      <c r="C2975" s="54">
        <v>2000</v>
      </c>
      <c r="D2975" s="46">
        <v>2000</v>
      </c>
      <c r="E2975" s="54">
        <v>0</v>
      </c>
      <c r="F2975" s="280">
        <f>D2975/C2975*100</f>
        <v>100</v>
      </c>
      <c r="G2975" s="25"/>
      <c r="H2975" s="264"/>
    </row>
    <row r="2976" spans="1:8" s="51" customFormat="1" x14ac:dyDescent="0.2">
      <c r="A2976" s="42">
        <v>630000</v>
      </c>
      <c r="B2976" s="47" t="s">
        <v>277</v>
      </c>
      <c r="C2976" s="41">
        <f>C2977+C2979</f>
        <v>5999.9999999999991</v>
      </c>
      <c r="D2976" s="41">
        <f>D2977+D2979</f>
        <v>5300</v>
      </c>
      <c r="E2976" s="41">
        <f>E2977+E2979</f>
        <v>400000</v>
      </c>
      <c r="F2976" s="283">
        <f>D2976/C2976*100</f>
        <v>88.333333333333343</v>
      </c>
      <c r="G2976" s="266"/>
      <c r="H2976" s="264"/>
    </row>
    <row r="2977" spans="1:8" s="51" customFormat="1" x14ac:dyDescent="0.2">
      <c r="A2977" s="42">
        <v>631000</v>
      </c>
      <c r="B2977" s="47" t="s">
        <v>278</v>
      </c>
      <c r="C2977" s="41">
        <f>0+C2978</f>
        <v>0</v>
      </c>
      <c r="D2977" s="41">
        <f>0+D2978</f>
        <v>0</v>
      </c>
      <c r="E2977" s="41">
        <f>0+E2978</f>
        <v>400000</v>
      </c>
      <c r="F2977" s="283">
        <v>0</v>
      </c>
      <c r="G2977" s="266"/>
      <c r="H2977" s="264"/>
    </row>
    <row r="2978" spans="1:8" s="26" customFormat="1" x14ac:dyDescent="0.2">
      <c r="A2978" s="52">
        <v>631200</v>
      </c>
      <c r="B2978" s="45" t="s">
        <v>280</v>
      </c>
      <c r="C2978" s="54">
        <v>0</v>
      </c>
      <c r="D2978" s="46">
        <v>0</v>
      </c>
      <c r="E2978" s="46">
        <v>400000</v>
      </c>
      <c r="F2978" s="280">
        <v>0</v>
      </c>
      <c r="G2978" s="25"/>
      <c r="H2978" s="264"/>
    </row>
    <row r="2979" spans="1:8" s="51" customFormat="1" x14ac:dyDescent="0.2">
      <c r="A2979" s="42">
        <v>638000</v>
      </c>
      <c r="B2979" s="47" t="s">
        <v>284</v>
      </c>
      <c r="C2979" s="41">
        <f t="shared" ref="C2979" si="1112">C2980</f>
        <v>5999.9999999999991</v>
      </c>
      <c r="D2979" s="41">
        <f t="shared" ref="D2979" si="1113">D2980</f>
        <v>5300</v>
      </c>
      <c r="E2979" s="41">
        <f t="shared" ref="E2979" si="1114">E2980</f>
        <v>0</v>
      </c>
      <c r="F2979" s="283">
        <f>D2979/C2979*100</f>
        <v>88.333333333333343</v>
      </c>
      <c r="G2979" s="266"/>
      <c r="H2979" s="264"/>
    </row>
    <row r="2980" spans="1:8" s="26" customFormat="1" x14ac:dyDescent="0.2">
      <c r="A2980" s="52">
        <v>638100</v>
      </c>
      <c r="B2980" s="45" t="s">
        <v>285</v>
      </c>
      <c r="C2980" s="54">
        <v>5999.9999999999991</v>
      </c>
      <c r="D2980" s="46">
        <v>5300</v>
      </c>
      <c r="E2980" s="54">
        <v>0</v>
      </c>
      <c r="F2980" s="280">
        <f>D2980/C2980*100</f>
        <v>88.333333333333343</v>
      </c>
      <c r="G2980" s="25"/>
      <c r="H2980" s="264"/>
    </row>
    <row r="2981" spans="1:8" s="26" customFormat="1" x14ac:dyDescent="0.2">
      <c r="A2981" s="82"/>
      <c r="B2981" s="76" t="s">
        <v>294</v>
      </c>
      <c r="C2981" s="80">
        <f>C2958+C2972+C2976</f>
        <v>1251100</v>
      </c>
      <c r="D2981" s="80">
        <f>D2958+D2972+D2976</f>
        <v>1356900</v>
      </c>
      <c r="E2981" s="80">
        <f>E2958+E2972+E2976</f>
        <v>400000</v>
      </c>
      <c r="F2981" s="30">
        <f>D2981/C2981*100</f>
        <v>108.45655822875868</v>
      </c>
      <c r="G2981" s="25"/>
      <c r="H2981" s="264"/>
    </row>
    <row r="2982" spans="1:8" s="26" customFormat="1" x14ac:dyDescent="0.2">
      <c r="A2982" s="62"/>
      <c r="B2982" s="40"/>
      <c r="C2982" s="63"/>
      <c r="D2982" s="63"/>
      <c r="E2982" s="63"/>
      <c r="F2982" s="145"/>
      <c r="G2982" s="25"/>
      <c r="H2982" s="264"/>
    </row>
    <row r="2983" spans="1:8" s="26" customFormat="1" x14ac:dyDescent="0.2">
      <c r="A2983" s="39"/>
      <c r="B2983" s="40"/>
      <c r="C2983" s="46"/>
      <c r="D2983" s="46"/>
      <c r="E2983" s="46"/>
      <c r="F2983" s="282"/>
      <c r="G2983" s="25"/>
      <c r="H2983" s="264"/>
    </row>
    <row r="2984" spans="1:8" s="26" customFormat="1" x14ac:dyDescent="0.2">
      <c r="A2984" s="44" t="s">
        <v>460</v>
      </c>
      <c r="B2984" s="47"/>
      <c r="C2984" s="46"/>
      <c r="D2984" s="46"/>
      <c r="E2984" s="46"/>
      <c r="F2984" s="282"/>
      <c r="G2984" s="25"/>
      <c r="H2984" s="264"/>
    </row>
    <row r="2985" spans="1:8" s="26" customFormat="1" x14ac:dyDescent="0.2">
      <c r="A2985" s="44" t="s">
        <v>377</v>
      </c>
      <c r="B2985" s="47"/>
      <c r="C2985" s="46"/>
      <c r="D2985" s="46"/>
      <c r="E2985" s="46"/>
      <c r="F2985" s="282"/>
      <c r="G2985" s="25"/>
      <c r="H2985" s="264"/>
    </row>
    <row r="2986" spans="1:8" s="26" customFormat="1" x14ac:dyDescent="0.2">
      <c r="A2986" s="44" t="s">
        <v>461</v>
      </c>
      <c r="B2986" s="47"/>
      <c r="C2986" s="46"/>
      <c r="D2986" s="46"/>
      <c r="E2986" s="46"/>
      <c r="F2986" s="282"/>
      <c r="G2986" s="25"/>
      <c r="H2986" s="264"/>
    </row>
    <row r="2987" spans="1:8" s="26" customFormat="1" x14ac:dyDescent="0.2">
      <c r="A2987" s="44" t="s">
        <v>293</v>
      </c>
      <c r="B2987" s="47"/>
      <c r="C2987" s="46"/>
      <c r="D2987" s="46"/>
      <c r="E2987" s="46"/>
      <c r="F2987" s="282"/>
      <c r="G2987" s="25"/>
      <c r="H2987" s="264"/>
    </row>
    <row r="2988" spans="1:8" s="26" customFormat="1" x14ac:dyDescent="0.2">
      <c r="A2988" s="44"/>
      <c r="B2988" s="72"/>
      <c r="C2988" s="63"/>
      <c r="D2988" s="63"/>
      <c r="E2988" s="63"/>
      <c r="F2988" s="145"/>
      <c r="G2988" s="25"/>
      <c r="H2988" s="264"/>
    </row>
    <row r="2989" spans="1:8" s="26" customFormat="1" x14ac:dyDescent="0.2">
      <c r="A2989" s="42">
        <v>410000</v>
      </c>
      <c r="B2989" s="43" t="s">
        <v>42</v>
      </c>
      <c r="C2989" s="41">
        <f>C2990+C2995+C3004</f>
        <v>1127300</v>
      </c>
      <c r="D2989" s="41">
        <f>D2990+D2995+D3004</f>
        <v>1261500</v>
      </c>
      <c r="E2989" s="41">
        <f>E2990+E2995+E3004</f>
        <v>0</v>
      </c>
      <c r="F2989" s="283">
        <f t="shared" ref="F2989:F3009" si="1115">D2989/C2989*100</f>
        <v>111.90455069635412</v>
      </c>
      <c r="G2989" s="25"/>
      <c r="H2989" s="264"/>
    </row>
    <row r="2990" spans="1:8" s="26" customFormat="1" x14ac:dyDescent="0.2">
      <c r="A2990" s="42">
        <v>411000</v>
      </c>
      <c r="B2990" s="43" t="s">
        <v>43</v>
      </c>
      <c r="C2990" s="41">
        <f t="shared" ref="C2990" si="1116">SUM(C2991:C2994)</f>
        <v>946299.99999999988</v>
      </c>
      <c r="D2990" s="41">
        <f t="shared" ref="D2990" si="1117">SUM(D2991:D2994)</f>
        <v>1080200</v>
      </c>
      <c r="E2990" s="41">
        <f>SUM(E2991:E2994)</f>
        <v>0</v>
      </c>
      <c r="F2990" s="283">
        <f t="shared" si="1115"/>
        <v>114.1498467716369</v>
      </c>
      <c r="G2990" s="25"/>
      <c r="H2990" s="264"/>
    </row>
    <row r="2991" spans="1:8" s="26" customFormat="1" x14ac:dyDescent="0.2">
      <c r="A2991" s="52">
        <v>411100</v>
      </c>
      <c r="B2991" s="45" t="s">
        <v>44</v>
      </c>
      <c r="C2991" s="54">
        <v>865000</v>
      </c>
      <c r="D2991" s="46">
        <v>996000</v>
      </c>
      <c r="E2991" s="54">
        <v>0</v>
      </c>
      <c r="F2991" s="280">
        <f t="shared" si="1115"/>
        <v>115.14450867052024</v>
      </c>
      <c r="G2991" s="25"/>
      <c r="H2991" s="264"/>
    </row>
    <row r="2992" spans="1:8" s="26" customFormat="1" ht="40.5" x14ac:dyDescent="0.2">
      <c r="A2992" s="52">
        <v>411200</v>
      </c>
      <c r="B2992" s="45" t="s">
        <v>45</v>
      </c>
      <c r="C2992" s="54">
        <v>47200</v>
      </c>
      <c r="D2992" s="46">
        <v>47200</v>
      </c>
      <c r="E2992" s="54">
        <v>0</v>
      </c>
      <c r="F2992" s="280">
        <f t="shared" si="1115"/>
        <v>100</v>
      </c>
      <c r="G2992" s="25"/>
      <c r="H2992" s="264"/>
    </row>
    <row r="2993" spans="1:8" s="26" customFormat="1" ht="40.5" x14ac:dyDescent="0.2">
      <c r="A2993" s="52">
        <v>411300</v>
      </c>
      <c r="B2993" s="45" t="s">
        <v>46</v>
      </c>
      <c r="C2993" s="54">
        <v>13000</v>
      </c>
      <c r="D2993" s="46">
        <v>15000</v>
      </c>
      <c r="E2993" s="54">
        <v>0</v>
      </c>
      <c r="F2993" s="280">
        <f t="shared" si="1115"/>
        <v>115.38461538461537</v>
      </c>
      <c r="G2993" s="25"/>
      <c r="H2993" s="264"/>
    </row>
    <row r="2994" spans="1:8" s="26" customFormat="1" x14ac:dyDescent="0.2">
      <c r="A2994" s="52">
        <v>411400</v>
      </c>
      <c r="B2994" s="45" t="s">
        <v>47</v>
      </c>
      <c r="C2994" s="54">
        <v>21099.999999999935</v>
      </c>
      <c r="D2994" s="46">
        <v>22000</v>
      </c>
      <c r="E2994" s="54">
        <v>0</v>
      </c>
      <c r="F2994" s="280">
        <f t="shared" si="1115"/>
        <v>104.26540284360222</v>
      </c>
      <c r="G2994" s="25"/>
      <c r="H2994" s="264"/>
    </row>
    <row r="2995" spans="1:8" s="26" customFormat="1" x14ac:dyDescent="0.2">
      <c r="A2995" s="42">
        <v>412000</v>
      </c>
      <c r="B2995" s="47" t="s">
        <v>48</v>
      </c>
      <c r="C2995" s="41">
        <f>SUM(C2996:C3003)</f>
        <v>180500</v>
      </c>
      <c r="D2995" s="41">
        <f>SUM(D2996:D3003)</f>
        <v>180800</v>
      </c>
      <c r="E2995" s="41">
        <f>SUM(E2996:E3003)</f>
        <v>0</v>
      </c>
      <c r="F2995" s="283">
        <f t="shared" si="1115"/>
        <v>100.16620498614958</v>
      </c>
      <c r="G2995" s="25"/>
      <c r="H2995" s="264"/>
    </row>
    <row r="2996" spans="1:8" s="26" customFormat="1" ht="40.5" x14ac:dyDescent="0.2">
      <c r="A2996" s="52">
        <v>412200</v>
      </c>
      <c r="B2996" s="45" t="s">
        <v>50</v>
      </c>
      <c r="C2996" s="54">
        <v>98000</v>
      </c>
      <c r="D2996" s="46">
        <v>98000</v>
      </c>
      <c r="E2996" s="54">
        <v>0</v>
      </c>
      <c r="F2996" s="280">
        <f t="shared" si="1115"/>
        <v>100</v>
      </c>
      <c r="G2996" s="25"/>
      <c r="H2996" s="264"/>
    </row>
    <row r="2997" spans="1:8" s="26" customFormat="1" x14ac:dyDescent="0.2">
      <c r="A2997" s="52">
        <v>412300</v>
      </c>
      <c r="B2997" s="45" t="s">
        <v>51</v>
      </c>
      <c r="C2997" s="54">
        <v>15000</v>
      </c>
      <c r="D2997" s="46">
        <v>15000</v>
      </c>
      <c r="E2997" s="54">
        <v>0</v>
      </c>
      <c r="F2997" s="280">
        <f t="shared" si="1115"/>
        <v>100</v>
      </c>
      <c r="G2997" s="25"/>
      <c r="H2997" s="264"/>
    </row>
    <row r="2998" spans="1:8" s="26" customFormat="1" x14ac:dyDescent="0.2">
      <c r="A2998" s="52">
        <v>412500</v>
      </c>
      <c r="B2998" s="45" t="s">
        <v>55</v>
      </c>
      <c r="C2998" s="54">
        <v>5000</v>
      </c>
      <c r="D2998" s="46">
        <v>5000</v>
      </c>
      <c r="E2998" s="54">
        <v>0</v>
      </c>
      <c r="F2998" s="280">
        <f t="shared" si="1115"/>
        <v>100</v>
      </c>
      <c r="G2998" s="25"/>
      <c r="H2998" s="264"/>
    </row>
    <row r="2999" spans="1:8" s="26" customFormat="1" x14ac:dyDescent="0.2">
      <c r="A2999" s="52">
        <v>412600</v>
      </c>
      <c r="B2999" s="45" t="s">
        <v>56</v>
      </c>
      <c r="C2999" s="54">
        <v>8000.0000000000009</v>
      </c>
      <c r="D2999" s="46">
        <v>8000.0000000000009</v>
      </c>
      <c r="E2999" s="54">
        <v>0</v>
      </c>
      <c r="F2999" s="280">
        <f t="shared" si="1115"/>
        <v>100</v>
      </c>
      <c r="G2999" s="25"/>
      <c r="H2999" s="264"/>
    </row>
    <row r="3000" spans="1:8" s="26" customFormat="1" x14ac:dyDescent="0.2">
      <c r="A3000" s="52">
        <v>412700</v>
      </c>
      <c r="B3000" s="45" t="s">
        <v>58</v>
      </c>
      <c r="C3000" s="54">
        <v>50000</v>
      </c>
      <c r="D3000" s="46">
        <v>50000</v>
      </c>
      <c r="E3000" s="54">
        <v>0</v>
      </c>
      <c r="F3000" s="280">
        <f t="shared" si="1115"/>
        <v>100</v>
      </c>
      <c r="G3000" s="25"/>
      <c r="H3000" s="264"/>
    </row>
    <row r="3001" spans="1:8" s="26" customFormat="1" x14ac:dyDescent="0.2">
      <c r="A3001" s="52">
        <v>412900</v>
      </c>
      <c r="B3001" s="49" t="s">
        <v>73</v>
      </c>
      <c r="C3001" s="54">
        <v>1500</v>
      </c>
      <c r="D3001" s="46">
        <v>1500</v>
      </c>
      <c r="E3001" s="54">
        <v>0</v>
      </c>
      <c r="F3001" s="280">
        <f t="shared" si="1115"/>
        <v>100</v>
      </c>
      <c r="G3001" s="25"/>
      <c r="H3001" s="264"/>
    </row>
    <row r="3002" spans="1:8" s="26" customFormat="1" x14ac:dyDescent="0.2">
      <c r="A3002" s="52">
        <v>412900</v>
      </c>
      <c r="B3002" s="49" t="s">
        <v>75</v>
      </c>
      <c r="C3002" s="54">
        <v>1200</v>
      </c>
      <c r="D3002" s="46">
        <v>1300</v>
      </c>
      <c r="E3002" s="54">
        <v>0</v>
      </c>
      <c r="F3002" s="280">
        <f t="shared" si="1115"/>
        <v>108.33333333333333</v>
      </c>
      <c r="G3002" s="25"/>
      <c r="H3002" s="264"/>
    </row>
    <row r="3003" spans="1:8" s="26" customFormat="1" x14ac:dyDescent="0.2">
      <c r="A3003" s="52">
        <v>412900</v>
      </c>
      <c r="B3003" s="49" t="s">
        <v>76</v>
      </c>
      <c r="C3003" s="54">
        <v>1800</v>
      </c>
      <c r="D3003" s="46">
        <v>2000</v>
      </c>
      <c r="E3003" s="54">
        <v>0</v>
      </c>
      <c r="F3003" s="280">
        <f t="shared" si="1115"/>
        <v>111.11111111111111</v>
      </c>
      <c r="G3003" s="25"/>
      <c r="H3003" s="264"/>
    </row>
    <row r="3004" spans="1:8" s="51" customFormat="1" x14ac:dyDescent="0.2">
      <c r="A3004" s="42">
        <v>413000</v>
      </c>
      <c r="B3004" s="47" t="s">
        <v>95</v>
      </c>
      <c r="C3004" s="41">
        <f t="shared" ref="C3004" si="1118">C3005</f>
        <v>499.99999999999989</v>
      </c>
      <c r="D3004" s="41">
        <f t="shared" ref="D3004" si="1119">D3005</f>
        <v>499.99999999999989</v>
      </c>
      <c r="E3004" s="41">
        <f t="shared" ref="E3004" si="1120">E3005</f>
        <v>0</v>
      </c>
      <c r="F3004" s="283">
        <f t="shared" si="1115"/>
        <v>100</v>
      </c>
      <c r="G3004" s="266"/>
      <c r="H3004" s="264"/>
    </row>
    <row r="3005" spans="1:8" s="26" customFormat="1" x14ac:dyDescent="0.2">
      <c r="A3005" s="52">
        <v>413900</v>
      </c>
      <c r="B3005" s="45" t="s">
        <v>105</v>
      </c>
      <c r="C3005" s="54">
        <v>499.99999999999989</v>
      </c>
      <c r="D3005" s="46">
        <v>499.99999999999989</v>
      </c>
      <c r="E3005" s="54">
        <v>0</v>
      </c>
      <c r="F3005" s="280">
        <f t="shared" si="1115"/>
        <v>100</v>
      </c>
      <c r="G3005" s="25"/>
      <c r="H3005" s="264"/>
    </row>
    <row r="3006" spans="1:8" s="51" customFormat="1" x14ac:dyDescent="0.2">
      <c r="A3006" s="42">
        <v>510000</v>
      </c>
      <c r="B3006" s="47" t="s">
        <v>245</v>
      </c>
      <c r="C3006" s="41">
        <f>C3007+0</f>
        <v>10000</v>
      </c>
      <c r="D3006" s="41">
        <f>D3007+0</f>
        <v>10000</v>
      </c>
      <c r="E3006" s="41">
        <f>E3007+0</f>
        <v>0</v>
      </c>
      <c r="F3006" s="283">
        <f t="shared" si="1115"/>
        <v>100</v>
      </c>
      <c r="G3006" s="266"/>
      <c r="H3006" s="264"/>
    </row>
    <row r="3007" spans="1:8" s="51" customFormat="1" x14ac:dyDescent="0.2">
      <c r="A3007" s="42">
        <v>511000</v>
      </c>
      <c r="B3007" s="47" t="s">
        <v>246</v>
      </c>
      <c r="C3007" s="41">
        <f t="shared" ref="C3007" si="1121">C3008</f>
        <v>10000</v>
      </c>
      <c r="D3007" s="41">
        <f t="shared" ref="D3007" si="1122">D3008</f>
        <v>10000</v>
      </c>
      <c r="E3007" s="41">
        <f t="shared" ref="E3007" si="1123">E3008</f>
        <v>0</v>
      </c>
      <c r="F3007" s="283">
        <f t="shared" si="1115"/>
        <v>100</v>
      </c>
      <c r="G3007" s="266"/>
      <c r="H3007" s="264"/>
    </row>
    <row r="3008" spans="1:8" s="26" customFormat="1" x14ac:dyDescent="0.2">
      <c r="A3008" s="52">
        <v>511300</v>
      </c>
      <c r="B3008" s="45" t="s">
        <v>249</v>
      </c>
      <c r="C3008" s="54">
        <v>10000</v>
      </c>
      <c r="D3008" s="46">
        <v>10000</v>
      </c>
      <c r="E3008" s="54">
        <v>0</v>
      </c>
      <c r="F3008" s="280">
        <f t="shared" si="1115"/>
        <v>100</v>
      </c>
      <c r="G3008" s="25"/>
      <c r="H3008" s="264"/>
    </row>
    <row r="3009" spans="1:8" s="51" customFormat="1" x14ac:dyDescent="0.2">
      <c r="A3009" s="42">
        <v>630000</v>
      </c>
      <c r="B3009" s="47" t="s">
        <v>277</v>
      </c>
      <c r="C3009" s="41">
        <f>C3010+C3012</f>
        <v>8500</v>
      </c>
      <c r="D3009" s="41">
        <f>D3010+D3012</f>
        <v>5000</v>
      </c>
      <c r="E3009" s="41">
        <f>E3010+E3012</f>
        <v>250000</v>
      </c>
      <c r="F3009" s="283">
        <f t="shared" si="1115"/>
        <v>58.82352941176471</v>
      </c>
      <c r="G3009" s="266"/>
      <c r="H3009" s="264"/>
    </row>
    <row r="3010" spans="1:8" s="51" customFormat="1" x14ac:dyDescent="0.2">
      <c r="A3010" s="42">
        <v>631000</v>
      </c>
      <c r="B3010" s="47" t="s">
        <v>278</v>
      </c>
      <c r="C3010" s="41">
        <f>0+C3011</f>
        <v>0</v>
      </c>
      <c r="D3010" s="41">
        <f>0+D3011</f>
        <v>0</v>
      </c>
      <c r="E3010" s="41">
        <f>0+E3011</f>
        <v>250000</v>
      </c>
      <c r="F3010" s="283">
        <v>0</v>
      </c>
      <c r="G3010" s="266"/>
      <c r="H3010" s="264"/>
    </row>
    <row r="3011" spans="1:8" s="26" customFormat="1" x14ac:dyDescent="0.2">
      <c r="A3011" s="52">
        <v>631200</v>
      </c>
      <c r="B3011" s="45" t="s">
        <v>280</v>
      </c>
      <c r="C3011" s="54">
        <v>0</v>
      </c>
      <c r="D3011" s="46">
        <v>0</v>
      </c>
      <c r="E3011" s="46">
        <v>250000</v>
      </c>
      <c r="F3011" s="280">
        <v>0</v>
      </c>
      <c r="G3011" s="25"/>
      <c r="H3011" s="264"/>
    </row>
    <row r="3012" spans="1:8" s="51" customFormat="1" x14ac:dyDescent="0.2">
      <c r="A3012" s="42">
        <v>638000</v>
      </c>
      <c r="B3012" s="47" t="s">
        <v>284</v>
      </c>
      <c r="C3012" s="41">
        <f t="shared" ref="C3012" si="1124">C3013</f>
        <v>8500</v>
      </c>
      <c r="D3012" s="41">
        <f t="shared" ref="D3012" si="1125">D3013</f>
        <v>5000</v>
      </c>
      <c r="E3012" s="41">
        <f t="shared" ref="E3012" si="1126">E3013</f>
        <v>0</v>
      </c>
      <c r="F3012" s="283">
        <f>D3012/C3012*100</f>
        <v>58.82352941176471</v>
      </c>
      <c r="G3012" s="266"/>
      <c r="H3012" s="264"/>
    </row>
    <row r="3013" spans="1:8" s="26" customFormat="1" x14ac:dyDescent="0.2">
      <c r="A3013" s="52">
        <v>638100</v>
      </c>
      <c r="B3013" s="45" t="s">
        <v>285</v>
      </c>
      <c r="C3013" s="54">
        <v>8500</v>
      </c>
      <c r="D3013" s="46">
        <v>5000</v>
      </c>
      <c r="E3013" s="54">
        <v>0</v>
      </c>
      <c r="F3013" s="280">
        <f>D3013/C3013*100</f>
        <v>58.82352941176471</v>
      </c>
      <c r="G3013" s="25"/>
      <c r="H3013" s="264"/>
    </row>
    <row r="3014" spans="1:8" s="26" customFormat="1" x14ac:dyDescent="0.2">
      <c r="A3014" s="82"/>
      <c r="B3014" s="76" t="s">
        <v>294</v>
      </c>
      <c r="C3014" s="80">
        <f>C2989+C3006+C3009</f>
        <v>1145800</v>
      </c>
      <c r="D3014" s="80">
        <f>D2989+D3006+D3009</f>
        <v>1276500</v>
      </c>
      <c r="E3014" s="80">
        <f>E2989+E3006+E3009</f>
        <v>250000</v>
      </c>
      <c r="F3014" s="30">
        <f>D3014/C3014*100</f>
        <v>111.40687729097574</v>
      </c>
      <c r="G3014" s="25"/>
      <c r="H3014" s="264"/>
    </row>
    <row r="3015" spans="1:8" s="26" customFormat="1" x14ac:dyDescent="0.2">
      <c r="A3015" s="62"/>
      <c r="B3015" s="40"/>
      <c r="C3015" s="63"/>
      <c r="D3015" s="63"/>
      <c r="E3015" s="63"/>
      <c r="F3015" s="145"/>
      <c r="G3015" s="25"/>
      <c r="H3015" s="264"/>
    </row>
    <row r="3016" spans="1:8" s="26" customFormat="1" x14ac:dyDescent="0.2">
      <c r="A3016" s="62"/>
      <c r="B3016" s="40"/>
      <c r="C3016" s="63"/>
      <c r="D3016" s="63"/>
      <c r="E3016" s="63"/>
      <c r="F3016" s="145"/>
      <c r="G3016" s="25"/>
      <c r="H3016" s="264"/>
    </row>
    <row r="3017" spans="1:8" s="26" customFormat="1" x14ac:dyDescent="0.2">
      <c r="A3017" s="44" t="s">
        <v>462</v>
      </c>
      <c r="B3017" s="47"/>
      <c r="C3017" s="63"/>
      <c r="D3017" s="63"/>
      <c r="E3017" s="63"/>
      <c r="F3017" s="145"/>
      <c r="G3017" s="25"/>
      <c r="H3017" s="264"/>
    </row>
    <row r="3018" spans="1:8" s="26" customFormat="1" x14ac:dyDescent="0.2">
      <c r="A3018" s="44" t="s">
        <v>377</v>
      </c>
      <c r="B3018" s="47"/>
      <c r="C3018" s="63"/>
      <c r="D3018" s="63"/>
      <c r="E3018" s="63"/>
      <c r="F3018" s="145"/>
      <c r="G3018" s="25"/>
      <c r="H3018" s="264"/>
    </row>
    <row r="3019" spans="1:8" s="26" customFormat="1" x14ac:dyDescent="0.2">
      <c r="A3019" s="44" t="s">
        <v>463</v>
      </c>
      <c r="B3019" s="47"/>
      <c r="C3019" s="63"/>
      <c r="D3019" s="63"/>
      <c r="E3019" s="63"/>
      <c r="F3019" s="145"/>
      <c r="G3019" s="25"/>
      <c r="H3019" s="264"/>
    </row>
    <row r="3020" spans="1:8" s="26" customFormat="1" x14ac:dyDescent="0.2">
      <c r="A3020" s="44" t="s">
        <v>293</v>
      </c>
      <c r="B3020" s="47"/>
      <c r="C3020" s="63"/>
      <c r="D3020" s="63"/>
      <c r="E3020" s="63"/>
      <c r="F3020" s="145"/>
      <c r="G3020" s="25"/>
      <c r="H3020" s="264"/>
    </row>
    <row r="3021" spans="1:8" s="26" customFormat="1" x14ac:dyDescent="0.2">
      <c r="A3021" s="44"/>
      <c r="B3021" s="72"/>
      <c r="C3021" s="63"/>
      <c r="D3021" s="63"/>
      <c r="E3021" s="63"/>
      <c r="F3021" s="145"/>
      <c r="G3021" s="25"/>
      <c r="H3021" s="264"/>
    </row>
    <row r="3022" spans="1:8" s="26" customFormat="1" x14ac:dyDescent="0.2">
      <c r="A3022" s="42">
        <v>410000</v>
      </c>
      <c r="B3022" s="43" t="s">
        <v>42</v>
      </c>
      <c r="C3022" s="41">
        <f t="shared" ref="C3022" si="1127">C3023+C3028</f>
        <v>1062100</v>
      </c>
      <c r="D3022" s="41">
        <f t="shared" ref="D3022" si="1128">D3023+D3028</f>
        <v>1145800</v>
      </c>
      <c r="E3022" s="41">
        <f>E3023+E3028</f>
        <v>0</v>
      </c>
      <c r="F3022" s="283">
        <f t="shared" ref="F3022:F3034" si="1129">D3022/C3022*100</f>
        <v>107.8806138781659</v>
      </c>
      <c r="G3022" s="25"/>
      <c r="H3022" s="264"/>
    </row>
    <row r="3023" spans="1:8" s="26" customFormat="1" x14ac:dyDescent="0.2">
      <c r="A3023" s="42">
        <v>411000</v>
      </c>
      <c r="B3023" s="43" t="s">
        <v>43</v>
      </c>
      <c r="C3023" s="41">
        <f t="shared" ref="C3023" si="1130">SUM(C3024:C3027)</f>
        <v>928900</v>
      </c>
      <c r="D3023" s="41">
        <f t="shared" ref="D3023" si="1131">SUM(D3024:D3027)</f>
        <v>1011900</v>
      </c>
      <c r="E3023" s="41">
        <f>SUM(E3024:E3027)</f>
        <v>0</v>
      </c>
      <c r="F3023" s="283">
        <f t="shared" si="1129"/>
        <v>108.93529981698784</v>
      </c>
      <c r="G3023" s="25"/>
      <c r="H3023" s="264"/>
    </row>
    <row r="3024" spans="1:8" s="26" customFormat="1" x14ac:dyDescent="0.2">
      <c r="A3024" s="52">
        <v>411100</v>
      </c>
      <c r="B3024" s="45" t="s">
        <v>44</v>
      </c>
      <c r="C3024" s="54">
        <v>866200</v>
      </c>
      <c r="D3024" s="46">
        <v>940000</v>
      </c>
      <c r="E3024" s="54">
        <v>0</v>
      </c>
      <c r="F3024" s="280">
        <f t="shared" si="1129"/>
        <v>108.51997229277303</v>
      </c>
      <c r="G3024" s="25"/>
      <c r="H3024" s="264"/>
    </row>
    <row r="3025" spans="1:8" s="26" customFormat="1" ht="40.5" x14ac:dyDescent="0.2">
      <c r="A3025" s="52">
        <v>411200</v>
      </c>
      <c r="B3025" s="45" t="s">
        <v>45</v>
      </c>
      <c r="C3025" s="54">
        <v>44200</v>
      </c>
      <c r="D3025" s="46">
        <v>44200</v>
      </c>
      <c r="E3025" s="54">
        <v>0</v>
      </c>
      <c r="F3025" s="280">
        <f t="shared" si="1129"/>
        <v>100</v>
      </c>
      <c r="G3025" s="25"/>
      <c r="H3025" s="264"/>
    </row>
    <row r="3026" spans="1:8" s="26" customFormat="1" ht="40.5" x14ac:dyDescent="0.2">
      <c r="A3026" s="52">
        <v>411300</v>
      </c>
      <c r="B3026" s="45" t="s">
        <v>46</v>
      </c>
      <c r="C3026" s="54">
        <v>16000</v>
      </c>
      <c r="D3026" s="46">
        <v>25000</v>
      </c>
      <c r="E3026" s="54">
        <v>0</v>
      </c>
      <c r="F3026" s="280">
        <f t="shared" si="1129"/>
        <v>156.25</v>
      </c>
      <c r="G3026" s="25"/>
      <c r="H3026" s="264"/>
    </row>
    <row r="3027" spans="1:8" s="26" customFormat="1" x14ac:dyDescent="0.2">
      <c r="A3027" s="52">
        <v>411400</v>
      </c>
      <c r="B3027" s="45" t="s">
        <v>47</v>
      </c>
      <c r="C3027" s="54">
        <v>2500</v>
      </c>
      <c r="D3027" s="46">
        <v>2700</v>
      </c>
      <c r="E3027" s="54">
        <v>0</v>
      </c>
      <c r="F3027" s="280">
        <f t="shared" si="1129"/>
        <v>108</v>
      </c>
      <c r="G3027" s="25"/>
      <c r="H3027" s="264"/>
    </row>
    <row r="3028" spans="1:8" s="51" customFormat="1" x14ac:dyDescent="0.2">
      <c r="A3028" s="42">
        <v>412000</v>
      </c>
      <c r="B3028" s="47" t="s">
        <v>48</v>
      </c>
      <c r="C3028" s="41">
        <f t="shared" ref="C3028" si="1132">SUM(C3029:C3039)</f>
        <v>133200</v>
      </c>
      <c r="D3028" s="41">
        <f t="shared" ref="D3028" si="1133">SUM(D3029:D3039)</f>
        <v>133900</v>
      </c>
      <c r="E3028" s="41">
        <f>SUM(E3029:E3039)</f>
        <v>0</v>
      </c>
      <c r="F3028" s="283">
        <f t="shared" si="1129"/>
        <v>100.52552552552552</v>
      </c>
      <c r="G3028" s="266"/>
      <c r="H3028" s="264"/>
    </row>
    <row r="3029" spans="1:8" s="26" customFormat="1" ht="40.5" x14ac:dyDescent="0.2">
      <c r="A3029" s="52">
        <v>412200</v>
      </c>
      <c r="B3029" s="45" t="s">
        <v>50</v>
      </c>
      <c r="C3029" s="54">
        <v>56700</v>
      </c>
      <c r="D3029" s="46">
        <v>65000</v>
      </c>
      <c r="E3029" s="54">
        <v>0</v>
      </c>
      <c r="F3029" s="280">
        <f t="shared" si="1129"/>
        <v>114.6384479717813</v>
      </c>
      <c r="G3029" s="25"/>
      <c r="H3029" s="264"/>
    </row>
    <row r="3030" spans="1:8" s="26" customFormat="1" x14ac:dyDescent="0.2">
      <c r="A3030" s="52">
        <v>412300</v>
      </c>
      <c r="B3030" s="45" t="s">
        <v>51</v>
      </c>
      <c r="C3030" s="54">
        <v>18000</v>
      </c>
      <c r="D3030" s="46">
        <v>18000</v>
      </c>
      <c r="E3030" s="54">
        <v>0</v>
      </c>
      <c r="F3030" s="280">
        <f t="shared" si="1129"/>
        <v>100</v>
      </c>
      <c r="G3030" s="25"/>
      <c r="H3030" s="264"/>
    </row>
    <row r="3031" spans="1:8" s="26" customFormat="1" x14ac:dyDescent="0.2">
      <c r="A3031" s="52">
        <v>412500</v>
      </c>
      <c r="B3031" s="45" t="s">
        <v>55</v>
      </c>
      <c r="C3031" s="54">
        <v>2000</v>
      </c>
      <c r="D3031" s="46">
        <v>3000</v>
      </c>
      <c r="E3031" s="54">
        <v>0</v>
      </c>
      <c r="F3031" s="280">
        <f t="shared" si="1129"/>
        <v>150</v>
      </c>
      <c r="G3031" s="25"/>
      <c r="H3031" s="264"/>
    </row>
    <row r="3032" spans="1:8" s="26" customFormat="1" x14ac:dyDescent="0.2">
      <c r="A3032" s="52">
        <v>412600</v>
      </c>
      <c r="B3032" s="45" t="s">
        <v>56</v>
      </c>
      <c r="C3032" s="54">
        <v>10000.000000000004</v>
      </c>
      <c r="D3032" s="46">
        <v>9000</v>
      </c>
      <c r="E3032" s="54">
        <v>0</v>
      </c>
      <c r="F3032" s="280">
        <f t="shared" si="1129"/>
        <v>89.999999999999972</v>
      </c>
      <c r="G3032" s="25"/>
      <c r="H3032" s="264"/>
    </row>
    <row r="3033" spans="1:8" s="26" customFormat="1" x14ac:dyDescent="0.2">
      <c r="A3033" s="52">
        <v>412700</v>
      </c>
      <c r="B3033" s="45" t="s">
        <v>58</v>
      </c>
      <c r="C3033" s="54">
        <v>36000</v>
      </c>
      <c r="D3033" s="46">
        <v>28600</v>
      </c>
      <c r="E3033" s="54">
        <v>0</v>
      </c>
      <c r="F3033" s="280">
        <f t="shared" si="1129"/>
        <v>79.444444444444443</v>
      </c>
      <c r="G3033" s="25"/>
      <c r="H3033" s="264"/>
    </row>
    <row r="3034" spans="1:8" s="26" customFormat="1" x14ac:dyDescent="0.2">
      <c r="A3034" s="52">
        <v>412900</v>
      </c>
      <c r="B3034" s="49" t="s">
        <v>72</v>
      </c>
      <c r="C3034" s="54">
        <v>1500</v>
      </c>
      <c r="D3034" s="46">
        <v>1500</v>
      </c>
      <c r="E3034" s="54">
        <v>0</v>
      </c>
      <c r="F3034" s="280">
        <f t="shared" si="1129"/>
        <v>100</v>
      </c>
      <c r="G3034" s="25"/>
      <c r="H3034" s="264"/>
    </row>
    <row r="3035" spans="1:8" s="26" customFormat="1" x14ac:dyDescent="0.2">
      <c r="A3035" s="52">
        <v>412900</v>
      </c>
      <c r="B3035" s="49" t="s">
        <v>73</v>
      </c>
      <c r="C3035" s="54">
        <v>0</v>
      </c>
      <c r="D3035" s="46">
        <v>3000</v>
      </c>
      <c r="E3035" s="54">
        <v>0</v>
      </c>
      <c r="F3035" s="280">
        <v>0</v>
      </c>
      <c r="G3035" s="25"/>
      <c r="H3035" s="264"/>
    </row>
    <row r="3036" spans="1:8" s="26" customFormat="1" x14ac:dyDescent="0.2">
      <c r="A3036" s="52">
        <v>412900</v>
      </c>
      <c r="B3036" s="45" t="s">
        <v>74</v>
      </c>
      <c r="C3036" s="54">
        <v>4000</v>
      </c>
      <c r="D3036" s="46">
        <v>2000</v>
      </c>
      <c r="E3036" s="54">
        <v>0</v>
      </c>
      <c r="F3036" s="280">
        <f>D3036/C3036*100</f>
        <v>50</v>
      </c>
      <c r="G3036" s="25"/>
      <c r="H3036" s="264"/>
    </row>
    <row r="3037" spans="1:8" s="26" customFormat="1" x14ac:dyDescent="0.2">
      <c r="A3037" s="52">
        <v>412900</v>
      </c>
      <c r="B3037" s="49" t="s">
        <v>75</v>
      </c>
      <c r="C3037" s="54">
        <v>1000</v>
      </c>
      <c r="D3037" s="46">
        <v>1000</v>
      </c>
      <c r="E3037" s="54">
        <v>0</v>
      </c>
      <c r="F3037" s="280">
        <f>D3037/C3037*100</f>
        <v>100</v>
      </c>
      <c r="G3037" s="25"/>
      <c r="H3037" s="264"/>
    </row>
    <row r="3038" spans="1:8" s="26" customFormat="1" x14ac:dyDescent="0.2">
      <c r="A3038" s="52">
        <v>412900</v>
      </c>
      <c r="B3038" s="49" t="s">
        <v>76</v>
      </c>
      <c r="C3038" s="54">
        <v>2000</v>
      </c>
      <c r="D3038" s="46">
        <v>1800</v>
      </c>
      <c r="E3038" s="54">
        <v>0</v>
      </c>
      <c r="F3038" s="280">
        <f>D3038/C3038*100</f>
        <v>90</v>
      </c>
      <c r="G3038" s="25"/>
      <c r="H3038" s="264"/>
    </row>
    <row r="3039" spans="1:8" s="26" customFormat="1" x14ac:dyDescent="0.2">
      <c r="A3039" s="52">
        <v>412900</v>
      </c>
      <c r="B3039" s="45" t="s">
        <v>78</v>
      </c>
      <c r="C3039" s="54">
        <v>2000</v>
      </c>
      <c r="D3039" s="46">
        <v>1000</v>
      </c>
      <c r="E3039" s="54">
        <v>0</v>
      </c>
      <c r="F3039" s="280">
        <f>D3039/C3039*100</f>
        <v>50</v>
      </c>
      <c r="G3039" s="25"/>
      <c r="H3039" s="264"/>
    </row>
    <row r="3040" spans="1:8" s="51" customFormat="1" x14ac:dyDescent="0.2">
      <c r="A3040" s="42">
        <v>510000</v>
      </c>
      <c r="B3040" s="47" t="s">
        <v>245</v>
      </c>
      <c r="C3040" s="41">
        <f t="shared" ref="C3040" si="1134">C3041</f>
        <v>5000</v>
      </c>
      <c r="D3040" s="41">
        <f t="shared" ref="D3040" si="1135">D3041</f>
        <v>30000</v>
      </c>
      <c r="E3040" s="41">
        <f t="shared" ref="E3040" si="1136">E3041</f>
        <v>0</v>
      </c>
      <c r="F3040" s="283"/>
      <c r="G3040" s="266"/>
      <c r="H3040" s="264"/>
    </row>
    <row r="3041" spans="1:8" s="51" customFormat="1" x14ac:dyDescent="0.2">
      <c r="A3041" s="42">
        <v>511000</v>
      </c>
      <c r="B3041" s="47" t="s">
        <v>246</v>
      </c>
      <c r="C3041" s="41">
        <f>0+C3042</f>
        <v>5000</v>
      </c>
      <c r="D3041" s="41">
        <f>0+D3042</f>
        <v>30000</v>
      </c>
      <c r="E3041" s="41">
        <f>0+E3042</f>
        <v>0</v>
      </c>
      <c r="F3041" s="283"/>
      <c r="G3041" s="266"/>
      <c r="H3041" s="264"/>
    </row>
    <row r="3042" spans="1:8" s="26" customFormat="1" ht="40.5" x14ac:dyDescent="0.2">
      <c r="A3042" s="52">
        <v>511200</v>
      </c>
      <c r="B3042" s="45" t="s">
        <v>248</v>
      </c>
      <c r="C3042" s="54">
        <v>5000</v>
      </c>
      <c r="D3042" s="46">
        <v>30000</v>
      </c>
      <c r="E3042" s="54">
        <v>0</v>
      </c>
      <c r="F3042" s="280"/>
      <c r="G3042" s="25"/>
      <c r="H3042" s="264"/>
    </row>
    <row r="3043" spans="1:8" s="51" customFormat="1" x14ac:dyDescent="0.2">
      <c r="A3043" s="42">
        <v>630000</v>
      </c>
      <c r="B3043" s="47" t="s">
        <v>277</v>
      </c>
      <c r="C3043" s="41">
        <f>C3044+C3046</f>
        <v>29999.999999999996</v>
      </c>
      <c r="D3043" s="41">
        <f>D3044+D3046</f>
        <v>35000</v>
      </c>
      <c r="E3043" s="41">
        <f>E3044+E3046</f>
        <v>330000</v>
      </c>
      <c r="F3043" s="283">
        <f>D3043/C3043*100</f>
        <v>116.66666666666667</v>
      </c>
      <c r="G3043" s="266"/>
      <c r="H3043" s="264"/>
    </row>
    <row r="3044" spans="1:8" s="51" customFormat="1" x14ac:dyDescent="0.2">
      <c r="A3044" s="42">
        <v>631000</v>
      </c>
      <c r="B3044" s="47" t="s">
        <v>278</v>
      </c>
      <c r="C3044" s="41">
        <f>0+C3045</f>
        <v>0</v>
      </c>
      <c r="D3044" s="41">
        <f>0+D3045</f>
        <v>0</v>
      </c>
      <c r="E3044" s="41">
        <f>0+E3045</f>
        <v>330000</v>
      </c>
      <c r="F3044" s="283">
        <v>0</v>
      </c>
      <c r="G3044" s="266"/>
      <c r="H3044" s="264"/>
    </row>
    <row r="3045" spans="1:8" s="26" customFormat="1" x14ac:dyDescent="0.2">
      <c r="A3045" s="52">
        <v>631200</v>
      </c>
      <c r="B3045" s="45" t="s">
        <v>280</v>
      </c>
      <c r="C3045" s="54">
        <v>0</v>
      </c>
      <c r="D3045" s="46">
        <v>0</v>
      </c>
      <c r="E3045" s="46">
        <v>330000</v>
      </c>
      <c r="F3045" s="280">
        <v>0</v>
      </c>
      <c r="G3045" s="25"/>
      <c r="H3045" s="264"/>
    </row>
    <row r="3046" spans="1:8" s="51" customFormat="1" x14ac:dyDescent="0.2">
      <c r="A3046" s="42">
        <v>638000</v>
      </c>
      <c r="B3046" s="47" t="s">
        <v>284</v>
      </c>
      <c r="C3046" s="41">
        <f t="shared" ref="C3046" si="1137">C3047</f>
        <v>29999.999999999996</v>
      </c>
      <c r="D3046" s="41">
        <f t="shared" ref="D3046" si="1138">D3047</f>
        <v>35000</v>
      </c>
      <c r="E3046" s="41">
        <f t="shared" ref="E3046" si="1139">E3047</f>
        <v>0</v>
      </c>
      <c r="F3046" s="283">
        <f>D3046/C3046*100</f>
        <v>116.66666666666667</v>
      </c>
      <c r="G3046" s="266"/>
      <c r="H3046" s="264"/>
    </row>
    <row r="3047" spans="1:8" s="26" customFormat="1" x14ac:dyDescent="0.2">
      <c r="A3047" s="52">
        <v>638100</v>
      </c>
      <c r="B3047" s="45" t="s">
        <v>285</v>
      </c>
      <c r="C3047" s="54">
        <v>29999.999999999996</v>
      </c>
      <c r="D3047" s="46">
        <v>35000</v>
      </c>
      <c r="E3047" s="54">
        <v>0</v>
      </c>
      <c r="F3047" s="280">
        <f>D3047/C3047*100</f>
        <v>116.66666666666667</v>
      </c>
      <c r="G3047" s="25"/>
      <c r="H3047" s="264"/>
    </row>
    <row r="3048" spans="1:8" s="26" customFormat="1" x14ac:dyDescent="0.2">
      <c r="A3048" s="82"/>
      <c r="B3048" s="76" t="s">
        <v>294</v>
      </c>
      <c r="C3048" s="80">
        <f>C3022+C3040+C3043</f>
        <v>1097100</v>
      </c>
      <c r="D3048" s="80">
        <f>D3022+D3040+D3043</f>
        <v>1210800</v>
      </c>
      <c r="E3048" s="80">
        <f>E3022+E3040+E3043</f>
        <v>330000</v>
      </c>
      <c r="F3048" s="30">
        <f>D3048/C3048*100</f>
        <v>110.36368608148757</v>
      </c>
      <c r="G3048" s="25"/>
      <c r="H3048" s="264"/>
    </row>
    <row r="3049" spans="1:8" s="26" customFormat="1" x14ac:dyDescent="0.2">
      <c r="A3049" s="62"/>
      <c r="B3049" s="40"/>
      <c r="C3049" s="63"/>
      <c r="D3049" s="63"/>
      <c r="E3049" s="63"/>
      <c r="F3049" s="145"/>
      <c r="G3049" s="25"/>
      <c r="H3049" s="264"/>
    </row>
    <row r="3050" spans="1:8" s="26" customFormat="1" x14ac:dyDescent="0.2">
      <c r="A3050" s="39"/>
      <c r="B3050" s="40"/>
      <c r="C3050" s="46"/>
      <c r="D3050" s="46"/>
      <c r="E3050" s="46"/>
      <c r="F3050" s="282"/>
      <c r="G3050" s="25"/>
      <c r="H3050" s="264"/>
    </row>
    <row r="3051" spans="1:8" s="26" customFormat="1" x14ac:dyDescent="0.2">
      <c r="A3051" s="44" t="s">
        <v>464</v>
      </c>
      <c r="B3051" s="47"/>
      <c r="C3051" s="46"/>
      <c r="D3051" s="46"/>
      <c r="E3051" s="46"/>
      <c r="F3051" s="282"/>
      <c r="G3051" s="25"/>
      <c r="H3051" s="264"/>
    </row>
    <row r="3052" spans="1:8" s="26" customFormat="1" x14ac:dyDescent="0.2">
      <c r="A3052" s="44" t="s">
        <v>377</v>
      </c>
      <c r="B3052" s="47"/>
      <c r="C3052" s="46"/>
      <c r="D3052" s="46"/>
      <c r="E3052" s="46"/>
      <c r="F3052" s="282"/>
      <c r="G3052" s="25"/>
      <c r="H3052" s="264"/>
    </row>
    <row r="3053" spans="1:8" s="26" customFormat="1" x14ac:dyDescent="0.2">
      <c r="A3053" s="44" t="s">
        <v>465</v>
      </c>
      <c r="B3053" s="47"/>
      <c r="C3053" s="46"/>
      <c r="D3053" s="46"/>
      <c r="E3053" s="46"/>
      <c r="F3053" s="282"/>
      <c r="G3053" s="25"/>
      <c r="H3053" s="264"/>
    </row>
    <row r="3054" spans="1:8" s="26" customFormat="1" x14ac:dyDescent="0.2">
      <c r="A3054" s="44" t="s">
        <v>293</v>
      </c>
      <c r="B3054" s="47"/>
      <c r="C3054" s="46"/>
      <c r="D3054" s="46"/>
      <c r="E3054" s="46"/>
      <c r="F3054" s="282"/>
      <c r="G3054" s="25"/>
      <c r="H3054" s="264"/>
    </row>
    <row r="3055" spans="1:8" s="26" customFormat="1" x14ac:dyDescent="0.2">
      <c r="A3055" s="44"/>
      <c r="B3055" s="72"/>
      <c r="C3055" s="63"/>
      <c r="D3055" s="63"/>
      <c r="E3055" s="63"/>
      <c r="F3055" s="145"/>
      <c r="G3055" s="25"/>
      <c r="H3055" s="264"/>
    </row>
    <row r="3056" spans="1:8" s="26" customFormat="1" x14ac:dyDescent="0.2">
      <c r="A3056" s="42">
        <v>410000</v>
      </c>
      <c r="B3056" s="43" t="s">
        <v>42</v>
      </c>
      <c r="C3056" s="41">
        <f>C3057+C3062+C3074</f>
        <v>1337600</v>
      </c>
      <c r="D3056" s="41">
        <f>D3057+D3062+D3074</f>
        <v>1329600</v>
      </c>
      <c r="E3056" s="41">
        <f>E3057+E3062+E3074</f>
        <v>0</v>
      </c>
      <c r="F3056" s="283">
        <f t="shared" ref="F3056:F3082" si="1140">D3056/C3056*100</f>
        <v>99.401913875598098</v>
      </c>
      <c r="G3056" s="25"/>
      <c r="H3056" s="264"/>
    </row>
    <row r="3057" spans="1:8" s="26" customFormat="1" x14ac:dyDescent="0.2">
      <c r="A3057" s="42">
        <v>411000</v>
      </c>
      <c r="B3057" s="43" t="s">
        <v>43</v>
      </c>
      <c r="C3057" s="41">
        <f t="shared" ref="C3057" si="1141">SUM(C3058:C3061)</f>
        <v>1161500</v>
      </c>
      <c r="D3057" s="41">
        <f t="shared" ref="D3057" si="1142">SUM(D3058:D3061)</f>
        <v>1158000</v>
      </c>
      <c r="E3057" s="41">
        <f>SUM(E3058:E3061)</f>
        <v>0</v>
      </c>
      <c r="F3057" s="283">
        <f t="shared" si="1140"/>
        <v>99.698665518725775</v>
      </c>
      <c r="G3057" s="25"/>
      <c r="H3057" s="264"/>
    </row>
    <row r="3058" spans="1:8" s="26" customFormat="1" x14ac:dyDescent="0.2">
      <c r="A3058" s="52">
        <v>411100</v>
      </c>
      <c r="B3058" s="45" t="s">
        <v>44</v>
      </c>
      <c r="C3058" s="54">
        <v>1080000</v>
      </c>
      <c r="D3058" s="46">
        <v>1100000</v>
      </c>
      <c r="E3058" s="54">
        <v>0</v>
      </c>
      <c r="F3058" s="280">
        <f t="shared" si="1140"/>
        <v>101.85185185185186</v>
      </c>
      <c r="G3058" s="25"/>
      <c r="H3058" s="264"/>
    </row>
    <row r="3059" spans="1:8" s="26" customFormat="1" ht="40.5" x14ac:dyDescent="0.2">
      <c r="A3059" s="52">
        <v>411200</v>
      </c>
      <c r="B3059" s="45" t="s">
        <v>45</v>
      </c>
      <c r="C3059" s="54">
        <v>18500</v>
      </c>
      <c r="D3059" s="46">
        <v>19000</v>
      </c>
      <c r="E3059" s="54">
        <v>0</v>
      </c>
      <c r="F3059" s="280">
        <f t="shared" si="1140"/>
        <v>102.70270270270269</v>
      </c>
      <c r="G3059" s="25"/>
      <c r="H3059" s="264"/>
    </row>
    <row r="3060" spans="1:8" s="26" customFormat="1" ht="40.5" x14ac:dyDescent="0.2">
      <c r="A3060" s="52">
        <v>411300</v>
      </c>
      <c r="B3060" s="45" t="s">
        <v>46</v>
      </c>
      <c r="C3060" s="54">
        <v>18000</v>
      </c>
      <c r="D3060" s="46">
        <v>17000</v>
      </c>
      <c r="E3060" s="54">
        <v>0</v>
      </c>
      <c r="F3060" s="280">
        <f t="shared" si="1140"/>
        <v>94.444444444444443</v>
      </c>
      <c r="G3060" s="25"/>
      <c r="H3060" s="264"/>
    </row>
    <row r="3061" spans="1:8" s="26" customFormat="1" x14ac:dyDescent="0.2">
      <c r="A3061" s="52">
        <v>411400</v>
      </c>
      <c r="B3061" s="45" t="s">
        <v>47</v>
      </c>
      <c r="C3061" s="54">
        <v>45000.000000000007</v>
      </c>
      <c r="D3061" s="46">
        <v>22000</v>
      </c>
      <c r="E3061" s="54">
        <v>0</v>
      </c>
      <c r="F3061" s="280">
        <f t="shared" si="1140"/>
        <v>48.888888888888879</v>
      </c>
      <c r="G3061" s="25"/>
      <c r="H3061" s="264"/>
    </row>
    <row r="3062" spans="1:8" s="26" customFormat="1" x14ac:dyDescent="0.2">
      <c r="A3062" s="42">
        <v>412000</v>
      </c>
      <c r="B3062" s="47" t="s">
        <v>48</v>
      </c>
      <c r="C3062" s="41">
        <f>SUM(C3063:C3073)</f>
        <v>175600</v>
      </c>
      <c r="D3062" s="41">
        <f>SUM(D3063:D3073)</f>
        <v>171600</v>
      </c>
      <c r="E3062" s="41">
        <f>SUM(E3063:E3073)</f>
        <v>0</v>
      </c>
      <c r="F3062" s="283">
        <f t="shared" si="1140"/>
        <v>97.722095671981776</v>
      </c>
      <c r="G3062" s="25"/>
      <c r="H3062" s="264"/>
    </row>
    <row r="3063" spans="1:8" s="26" customFormat="1" x14ac:dyDescent="0.2">
      <c r="A3063" s="52">
        <v>412100</v>
      </c>
      <c r="B3063" s="45" t="s">
        <v>49</v>
      </c>
      <c r="C3063" s="54">
        <v>59000</v>
      </c>
      <c r="D3063" s="46">
        <v>59000</v>
      </c>
      <c r="E3063" s="54">
        <v>0</v>
      </c>
      <c r="F3063" s="280">
        <f t="shared" si="1140"/>
        <v>100</v>
      </c>
      <c r="G3063" s="25"/>
      <c r="H3063" s="264"/>
    </row>
    <row r="3064" spans="1:8" s="26" customFormat="1" ht="40.5" x14ac:dyDescent="0.2">
      <c r="A3064" s="52">
        <v>412200</v>
      </c>
      <c r="B3064" s="45" t="s">
        <v>50</v>
      </c>
      <c r="C3064" s="54">
        <v>44000</v>
      </c>
      <c r="D3064" s="46">
        <v>44000</v>
      </c>
      <c r="E3064" s="54">
        <v>0</v>
      </c>
      <c r="F3064" s="280">
        <f t="shared" si="1140"/>
        <v>100</v>
      </c>
      <c r="G3064" s="25"/>
      <c r="H3064" s="264"/>
    </row>
    <row r="3065" spans="1:8" s="26" customFormat="1" x14ac:dyDescent="0.2">
      <c r="A3065" s="52">
        <v>412300</v>
      </c>
      <c r="B3065" s="45" t="s">
        <v>51</v>
      </c>
      <c r="C3065" s="54">
        <v>13000</v>
      </c>
      <c r="D3065" s="46">
        <v>11500</v>
      </c>
      <c r="E3065" s="54">
        <v>0</v>
      </c>
      <c r="F3065" s="280">
        <f t="shared" si="1140"/>
        <v>88.461538461538453</v>
      </c>
      <c r="G3065" s="25"/>
      <c r="H3065" s="264"/>
    </row>
    <row r="3066" spans="1:8" s="26" customFormat="1" x14ac:dyDescent="0.2">
      <c r="A3066" s="52">
        <v>412500</v>
      </c>
      <c r="B3066" s="45" t="s">
        <v>55</v>
      </c>
      <c r="C3066" s="54">
        <v>10500</v>
      </c>
      <c r="D3066" s="46">
        <v>12000</v>
      </c>
      <c r="E3066" s="54">
        <v>0</v>
      </c>
      <c r="F3066" s="280">
        <f t="shared" si="1140"/>
        <v>114.28571428571428</v>
      </c>
      <c r="G3066" s="25"/>
      <c r="H3066" s="264"/>
    </row>
    <row r="3067" spans="1:8" s="26" customFormat="1" x14ac:dyDescent="0.2">
      <c r="A3067" s="52">
        <v>412600</v>
      </c>
      <c r="B3067" s="45" t="s">
        <v>56</v>
      </c>
      <c r="C3067" s="54">
        <v>19000</v>
      </c>
      <c r="D3067" s="46">
        <v>16000</v>
      </c>
      <c r="E3067" s="54">
        <v>0</v>
      </c>
      <c r="F3067" s="280">
        <f t="shared" si="1140"/>
        <v>84.210526315789465</v>
      </c>
      <c r="G3067" s="25"/>
      <c r="H3067" s="264"/>
    </row>
    <row r="3068" spans="1:8" s="26" customFormat="1" x14ac:dyDescent="0.2">
      <c r="A3068" s="52">
        <v>412700</v>
      </c>
      <c r="B3068" s="45" t="s">
        <v>58</v>
      </c>
      <c r="C3068" s="54">
        <v>9300</v>
      </c>
      <c r="D3068" s="46">
        <v>12600</v>
      </c>
      <c r="E3068" s="54">
        <v>0</v>
      </c>
      <c r="F3068" s="280">
        <f t="shared" si="1140"/>
        <v>135.48387096774192</v>
      </c>
      <c r="G3068" s="25"/>
      <c r="H3068" s="264"/>
    </row>
    <row r="3069" spans="1:8" s="26" customFormat="1" x14ac:dyDescent="0.2">
      <c r="A3069" s="52">
        <v>412900</v>
      </c>
      <c r="B3069" s="49" t="s">
        <v>72</v>
      </c>
      <c r="C3069" s="54">
        <v>500</v>
      </c>
      <c r="D3069" s="46">
        <v>500</v>
      </c>
      <c r="E3069" s="54">
        <v>0</v>
      </c>
      <c r="F3069" s="280">
        <f t="shared" si="1140"/>
        <v>100</v>
      </c>
      <c r="G3069" s="25"/>
      <c r="H3069" s="264"/>
    </row>
    <row r="3070" spans="1:8" s="26" customFormat="1" x14ac:dyDescent="0.2">
      <c r="A3070" s="52">
        <v>412900</v>
      </c>
      <c r="B3070" s="49" t="s">
        <v>73</v>
      </c>
      <c r="C3070" s="54">
        <v>14999.999999999998</v>
      </c>
      <c r="D3070" s="46">
        <v>10500</v>
      </c>
      <c r="E3070" s="54">
        <v>0</v>
      </c>
      <c r="F3070" s="280">
        <f t="shared" si="1140"/>
        <v>70</v>
      </c>
      <c r="G3070" s="25"/>
      <c r="H3070" s="264"/>
    </row>
    <row r="3071" spans="1:8" s="26" customFormat="1" x14ac:dyDescent="0.2">
      <c r="A3071" s="52">
        <v>412900</v>
      </c>
      <c r="B3071" s="49" t="s">
        <v>74</v>
      </c>
      <c r="C3071" s="54">
        <v>800</v>
      </c>
      <c r="D3071" s="46">
        <v>1000</v>
      </c>
      <c r="E3071" s="54">
        <v>0</v>
      </c>
      <c r="F3071" s="280">
        <f t="shared" si="1140"/>
        <v>125</v>
      </c>
      <c r="G3071" s="25"/>
      <c r="H3071" s="264"/>
    </row>
    <row r="3072" spans="1:8" s="26" customFormat="1" x14ac:dyDescent="0.2">
      <c r="A3072" s="52">
        <v>412900</v>
      </c>
      <c r="B3072" s="49" t="s">
        <v>75</v>
      </c>
      <c r="C3072" s="54">
        <v>2000</v>
      </c>
      <c r="D3072" s="46">
        <v>2000</v>
      </c>
      <c r="E3072" s="54">
        <v>0</v>
      </c>
      <c r="F3072" s="280">
        <f t="shared" si="1140"/>
        <v>100</v>
      </c>
      <c r="G3072" s="25"/>
      <c r="H3072" s="264"/>
    </row>
    <row r="3073" spans="1:8" s="26" customFormat="1" x14ac:dyDescent="0.2">
      <c r="A3073" s="52">
        <v>412900</v>
      </c>
      <c r="B3073" s="49" t="s">
        <v>76</v>
      </c>
      <c r="C3073" s="54">
        <v>2500</v>
      </c>
      <c r="D3073" s="46">
        <v>2500</v>
      </c>
      <c r="E3073" s="54">
        <v>0</v>
      </c>
      <c r="F3073" s="280">
        <f t="shared" si="1140"/>
        <v>100</v>
      </c>
      <c r="G3073" s="25"/>
      <c r="H3073" s="264"/>
    </row>
    <row r="3074" spans="1:8" s="51" customFormat="1" x14ac:dyDescent="0.2">
      <c r="A3074" s="42">
        <v>413000</v>
      </c>
      <c r="B3074" s="43" t="s">
        <v>95</v>
      </c>
      <c r="C3074" s="41">
        <f t="shared" ref="C3074:E3074" si="1143">C3075</f>
        <v>500</v>
      </c>
      <c r="D3074" s="41">
        <f t="shared" si="1143"/>
        <v>0</v>
      </c>
      <c r="E3074" s="74">
        <f t="shared" si="1143"/>
        <v>0</v>
      </c>
      <c r="F3074" s="283">
        <f t="shared" si="1140"/>
        <v>0</v>
      </c>
      <c r="G3074" s="266"/>
      <c r="H3074" s="264"/>
    </row>
    <row r="3075" spans="1:8" s="26" customFormat="1" x14ac:dyDescent="0.2">
      <c r="A3075" s="52">
        <v>413900</v>
      </c>
      <c r="B3075" s="49" t="s">
        <v>105</v>
      </c>
      <c r="C3075" s="54">
        <v>500</v>
      </c>
      <c r="D3075" s="46">
        <v>0</v>
      </c>
      <c r="E3075" s="54">
        <v>0</v>
      </c>
      <c r="F3075" s="280">
        <f t="shared" si="1140"/>
        <v>0</v>
      </c>
      <c r="G3075" s="25"/>
      <c r="H3075" s="264"/>
    </row>
    <row r="3076" spans="1:8" s="26" customFormat="1" x14ac:dyDescent="0.2">
      <c r="A3076" s="42">
        <v>510000</v>
      </c>
      <c r="B3076" s="47" t="s">
        <v>245</v>
      </c>
      <c r="C3076" s="41">
        <f>C3077+0</f>
        <v>5000</v>
      </c>
      <c r="D3076" s="41">
        <f>D3077+0</f>
        <v>5000</v>
      </c>
      <c r="E3076" s="41">
        <f>E3077+0</f>
        <v>0</v>
      </c>
      <c r="F3076" s="283">
        <f t="shared" si="1140"/>
        <v>100</v>
      </c>
      <c r="G3076" s="25"/>
      <c r="H3076" s="264"/>
    </row>
    <row r="3077" spans="1:8" s="26" customFormat="1" x14ac:dyDescent="0.2">
      <c r="A3077" s="42">
        <v>511000</v>
      </c>
      <c r="B3077" s="47" t="s">
        <v>246</v>
      </c>
      <c r="C3077" s="41">
        <f t="shared" ref="C3077" si="1144">SUM(C3078:C3078)</f>
        <v>5000</v>
      </c>
      <c r="D3077" s="41">
        <f t="shared" ref="D3077" si="1145">SUM(D3078:D3078)</f>
        <v>5000</v>
      </c>
      <c r="E3077" s="41">
        <f t="shared" ref="E3077" si="1146">SUM(E3078:E3078)</f>
        <v>0</v>
      </c>
      <c r="F3077" s="283">
        <f t="shared" si="1140"/>
        <v>100</v>
      </c>
      <c r="G3077" s="25"/>
      <c r="H3077" s="264"/>
    </row>
    <row r="3078" spans="1:8" s="26" customFormat="1" x14ac:dyDescent="0.2">
      <c r="A3078" s="52">
        <v>511300</v>
      </c>
      <c r="B3078" s="45" t="s">
        <v>249</v>
      </c>
      <c r="C3078" s="54">
        <v>5000</v>
      </c>
      <c r="D3078" s="46">
        <v>5000</v>
      </c>
      <c r="E3078" s="54">
        <v>0</v>
      </c>
      <c r="F3078" s="280">
        <f t="shared" si="1140"/>
        <v>100</v>
      </c>
      <c r="G3078" s="25"/>
      <c r="H3078" s="264"/>
    </row>
    <row r="3079" spans="1:8" s="51" customFormat="1" x14ac:dyDescent="0.2">
      <c r="A3079" s="42">
        <v>630000</v>
      </c>
      <c r="B3079" s="47" t="s">
        <v>277</v>
      </c>
      <c r="C3079" s="41">
        <f>0+C3080</f>
        <v>67000</v>
      </c>
      <c r="D3079" s="41">
        <f>0+D3080</f>
        <v>17000</v>
      </c>
      <c r="E3079" s="41">
        <f>0+E3080</f>
        <v>0</v>
      </c>
      <c r="F3079" s="283">
        <f t="shared" si="1140"/>
        <v>25.373134328358208</v>
      </c>
      <c r="G3079" s="266"/>
      <c r="H3079" s="264"/>
    </row>
    <row r="3080" spans="1:8" s="51" customFormat="1" x14ac:dyDescent="0.2">
      <c r="A3080" s="42">
        <v>638000</v>
      </c>
      <c r="B3080" s="47" t="s">
        <v>284</v>
      </c>
      <c r="C3080" s="41">
        <f t="shared" ref="C3080" si="1147">C3081</f>
        <v>67000</v>
      </c>
      <c r="D3080" s="41">
        <f t="shared" ref="D3080" si="1148">D3081</f>
        <v>17000</v>
      </c>
      <c r="E3080" s="41">
        <f t="shared" ref="E3080" si="1149">E3081</f>
        <v>0</v>
      </c>
      <c r="F3080" s="283">
        <f t="shared" si="1140"/>
        <v>25.373134328358208</v>
      </c>
      <c r="G3080" s="266"/>
      <c r="H3080" s="264"/>
    </row>
    <row r="3081" spans="1:8" s="26" customFormat="1" x14ac:dyDescent="0.2">
      <c r="A3081" s="52">
        <v>638100</v>
      </c>
      <c r="B3081" s="45" t="s">
        <v>285</v>
      </c>
      <c r="C3081" s="54">
        <v>67000</v>
      </c>
      <c r="D3081" s="46">
        <v>17000</v>
      </c>
      <c r="E3081" s="54">
        <v>0</v>
      </c>
      <c r="F3081" s="280">
        <f t="shared" si="1140"/>
        <v>25.373134328358208</v>
      </c>
      <c r="G3081" s="25"/>
      <c r="H3081" s="264"/>
    </row>
    <row r="3082" spans="1:8" s="26" customFormat="1" x14ac:dyDescent="0.2">
      <c r="A3082" s="82"/>
      <c r="B3082" s="76" t="s">
        <v>294</v>
      </c>
      <c r="C3082" s="80">
        <f>C3056+C3076+C3079</f>
        <v>1409600</v>
      </c>
      <c r="D3082" s="80">
        <f>D3056+D3076+D3079</f>
        <v>1351600</v>
      </c>
      <c r="E3082" s="80">
        <f>E3056+E3076+E3079</f>
        <v>0</v>
      </c>
      <c r="F3082" s="30">
        <f t="shared" si="1140"/>
        <v>95.885357548240634</v>
      </c>
      <c r="G3082" s="25"/>
      <c r="H3082" s="264"/>
    </row>
    <row r="3083" spans="1:8" s="26" customFormat="1" x14ac:dyDescent="0.2">
      <c r="A3083" s="62"/>
      <c r="B3083" s="40"/>
      <c r="C3083" s="63"/>
      <c r="D3083" s="63"/>
      <c r="E3083" s="63"/>
      <c r="F3083" s="145"/>
      <c r="G3083" s="25"/>
      <c r="H3083" s="264"/>
    </row>
    <row r="3084" spans="1:8" s="26" customFormat="1" x14ac:dyDescent="0.2">
      <c r="A3084" s="39"/>
      <c r="B3084" s="40"/>
      <c r="C3084" s="46"/>
      <c r="D3084" s="46"/>
      <c r="E3084" s="46"/>
      <c r="F3084" s="282"/>
      <c r="G3084" s="25"/>
      <c r="H3084" s="264"/>
    </row>
    <row r="3085" spans="1:8" s="26" customFormat="1" x14ac:dyDescent="0.2">
      <c r="A3085" s="44" t="s">
        <v>466</v>
      </c>
      <c r="B3085" s="47"/>
      <c r="C3085" s="46"/>
      <c r="D3085" s="46"/>
      <c r="E3085" s="46"/>
      <c r="F3085" s="282"/>
      <c r="G3085" s="25"/>
      <c r="H3085" s="264"/>
    </row>
    <row r="3086" spans="1:8" s="26" customFormat="1" x14ac:dyDescent="0.2">
      <c r="A3086" s="44" t="s">
        <v>377</v>
      </c>
      <c r="B3086" s="47"/>
      <c r="C3086" s="46"/>
      <c r="D3086" s="46"/>
      <c r="E3086" s="46"/>
      <c r="F3086" s="282"/>
      <c r="G3086" s="25"/>
      <c r="H3086" s="264"/>
    </row>
    <row r="3087" spans="1:8" s="26" customFormat="1" x14ac:dyDescent="0.2">
      <c r="A3087" s="44" t="s">
        <v>467</v>
      </c>
      <c r="B3087" s="47"/>
      <c r="C3087" s="46"/>
      <c r="D3087" s="46"/>
      <c r="E3087" s="46"/>
      <c r="F3087" s="282"/>
      <c r="G3087" s="25"/>
      <c r="H3087" s="264"/>
    </row>
    <row r="3088" spans="1:8" s="26" customFormat="1" x14ac:dyDescent="0.2">
      <c r="A3088" s="44" t="s">
        <v>293</v>
      </c>
      <c r="B3088" s="47"/>
      <c r="C3088" s="46"/>
      <c r="D3088" s="46"/>
      <c r="E3088" s="46"/>
      <c r="F3088" s="282"/>
      <c r="G3088" s="25"/>
      <c r="H3088" s="264"/>
    </row>
    <row r="3089" spans="1:8" s="26" customFormat="1" x14ac:dyDescent="0.2">
      <c r="A3089" s="44"/>
      <c r="B3089" s="72"/>
      <c r="C3089" s="63"/>
      <c r="D3089" s="63"/>
      <c r="E3089" s="63"/>
      <c r="F3089" s="145"/>
      <c r="G3089" s="25"/>
      <c r="H3089" s="264"/>
    </row>
    <row r="3090" spans="1:8" s="26" customFormat="1" x14ac:dyDescent="0.2">
      <c r="A3090" s="42">
        <v>410000</v>
      </c>
      <c r="B3090" s="43" t="s">
        <v>42</v>
      </c>
      <c r="C3090" s="41">
        <f>C3091+C3096+C3110+0</f>
        <v>1789500.0000000002</v>
      </c>
      <c r="D3090" s="41">
        <f>D3091+D3096+D3110+0</f>
        <v>1768200</v>
      </c>
      <c r="E3090" s="41">
        <f>E3091+E3096+E3110+0</f>
        <v>0</v>
      </c>
      <c r="F3090" s="283">
        <f t="shared" ref="F3090:F3120" si="1150">D3090/C3090*100</f>
        <v>98.809723386420785</v>
      </c>
      <c r="G3090" s="25"/>
      <c r="H3090" s="264"/>
    </row>
    <row r="3091" spans="1:8" s="26" customFormat="1" x14ac:dyDescent="0.2">
      <c r="A3091" s="42">
        <v>411000</v>
      </c>
      <c r="B3091" s="43" t="s">
        <v>43</v>
      </c>
      <c r="C3091" s="41">
        <f t="shared" ref="C3091" si="1151">SUM(C3092:C3095)</f>
        <v>1487000.0000000002</v>
      </c>
      <c r="D3091" s="41">
        <f t="shared" ref="D3091" si="1152">SUM(D3092:D3095)</f>
        <v>1505200</v>
      </c>
      <c r="E3091" s="41">
        <f>SUM(E3092:E3095)</f>
        <v>0</v>
      </c>
      <c r="F3091" s="283">
        <f t="shared" si="1150"/>
        <v>101.22394082044383</v>
      </c>
      <c r="G3091" s="25"/>
      <c r="H3091" s="264"/>
    </row>
    <row r="3092" spans="1:8" s="26" customFormat="1" x14ac:dyDescent="0.2">
      <c r="A3092" s="52">
        <v>411100</v>
      </c>
      <c r="B3092" s="45" t="s">
        <v>44</v>
      </c>
      <c r="C3092" s="54">
        <v>1400000.0000000002</v>
      </c>
      <c r="D3092" s="46">
        <v>1430000</v>
      </c>
      <c r="E3092" s="54">
        <v>0</v>
      </c>
      <c r="F3092" s="280">
        <f t="shared" si="1150"/>
        <v>102.14285714285714</v>
      </c>
      <c r="G3092" s="25"/>
      <c r="H3092" s="264"/>
    </row>
    <row r="3093" spans="1:8" s="26" customFormat="1" ht="40.5" x14ac:dyDescent="0.2">
      <c r="A3093" s="52">
        <v>411200</v>
      </c>
      <c r="B3093" s="45" t="s">
        <v>45</v>
      </c>
      <c r="C3093" s="54">
        <v>33000</v>
      </c>
      <c r="D3093" s="46">
        <v>32000</v>
      </c>
      <c r="E3093" s="54">
        <v>0</v>
      </c>
      <c r="F3093" s="280">
        <f t="shared" si="1150"/>
        <v>96.969696969696969</v>
      </c>
      <c r="G3093" s="25"/>
      <c r="H3093" s="264"/>
    </row>
    <row r="3094" spans="1:8" s="26" customFormat="1" ht="40.5" x14ac:dyDescent="0.2">
      <c r="A3094" s="52">
        <v>411300</v>
      </c>
      <c r="B3094" s="45" t="s">
        <v>46</v>
      </c>
      <c r="C3094" s="54">
        <v>29999.999999999956</v>
      </c>
      <c r="D3094" s="46">
        <v>40000</v>
      </c>
      <c r="E3094" s="54">
        <v>0</v>
      </c>
      <c r="F3094" s="280">
        <f t="shared" si="1150"/>
        <v>133.33333333333351</v>
      </c>
      <c r="G3094" s="25"/>
      <c r="H3094" s="264"/>
    </row>
    <row r="3095" spans="1:8" s="26" customFormat="1" x14ac:dyDescent="0.2">
      <c r="A3095" s="52">
        <v>411400</v>
      </c>
      <c r="B3095" s="45" t="s">
        <v>47</v>
      </c>
      <c r="C3095" s="54">
        <v>24000</v>
      </c>
      <c r="D3095" s="46">
        <v>3200</v>
      </c>
      <c r="E3095" s="54">
        <v>0</v>
      </c>
      <c r="F3095" s="280">
        <f t="shared" si="1150"/>
        <v>13.333333333333334</v>
      </c>
      <c r="G3095" s="25"/>
      <c r="H3095" s="264"/>
    </row>
    <row r="3096" spans="1:8" s="26" customFormat="1" x14ac:dyDescent="0.2">
      <c r="A3096" s="42">
        <v>412000</v>
      </c>
      <c r="B3096" s="47" t="s">
        <v>48</v>
      </c>
      <c r="C3096" s="41">
        <f>SUM(C3097:C3109)</f>
        <v>301500</v>
      </c>
      <c r="D3096" s="41">
        <f>SUM(D3097:D3109)</f>
        <v>262000</v>
      </c>
      <c r="E3096" s="41">
        <f>SUM(E3097:E3109)</f>
        <v>0</v>
      </c>
      <c r="F3096" s="283">
        <f t="shared" si="1150"/>
        <v>86.898839137645112</v>
      </c>
      <c r="G3096" s="25"/>
      <c r="H3096" s="264"/>
    </row>
    <row r="3097" spans="1:8" s="26" customFormat="1" x14ac:dyDescent="0.2">
      <c r="A3097" s="52">
        <v>412100</v>
      </c>
      <c r="B3097" s="45" t="s">
        <v>49</v>
      </c>
      <c r="C3097" s="54">
        <v>3500</v>
      </c>
      <c r="D3097" s="46">
        <v>3500</v>
      </c>
      <c r="E3097" s="54">
        <v>0</v>
      </c>
      <c r="F3097" s="280">
        <f t="shared" si="1150"/>
        <v>100</v>
      </c>
      <c r="G3097" s="25"/>
      <c r="H3097" s="264"/>
    </row>
    <row r="3098" spans="1:8" s="26" customFormat="1" ht="40.5" x14ac:dyDescent="0.2">
      <c r="A3098" s="52">
        <v>412200</v>
      </c>
      <c r="B3098" s="45" t="s">
        <v>50</v>
      </c>
      <c r="C3098" s="54">
        <v>21000</v>
      </c>
      <c r="D3098" s="46">
        <v>22000</v>
      </c>
      <c r="E3098" s="54">
        <v>0</v>
      </c>
      <c r="F3098" s="280">
        <f t="shared" si="1150"/>
        <v>104.76190476190477</v>
      </c>
      <c r="G3098" s="25"/>
      <c r="H3098" s="264"/>
    </row>
    <row r="3099" spans="1:8" s="26" customFormat="1" x14ac:dyDescent="0.2">
      <c r="A3099" s="52">
        <v>412300</v>
      </c>
      <c r="B3099" s="45" t="s">
        <v>51</v>
      </c>
      <c r="C3099" s="54">
        <v>20000</v>
      </c>
      <c r="D3099" s="46">
        <v>14000</v>
      </c>
      <c r="E3099" s="54">
        <v>0</v>
      </c>
      <c r="F3099" s="280">
        <f t="shared" si="1150"/>
        <v>70</v>
      </c>
      <c r="G3099" s="25"/>
      <c r="H3099" s="264"/>
    </row>
    <row r="3100" spans="1:8" s="26" customFormat="1" x14ac:dyDescent="0.2">
      <c r="A3100" s="52">
        <v>412500</v>
      </c>
      <c r="B3100" s="45" t="s">
        <v>55</v>
      </c>
      <c r="C3100" s="54">
        <v>14000</v>
      </c>
      <c r="D3100" s="46">
        <v>13000</v>
      </c>
      <c r="E3100" s="54">
        <v>0</v>
      </c>
      <c r="F3100" s="280">
        <f t="shared" si="1150"/>
        <v>92.857142857142861</v>
      </c>
      <c r="G3100" s="25"/>
      <c r="H3100" s="264"/>
    </row>
    <row r="3101" spans="1:8" s="26" customFormat="1" x14ac:dyDescent="0.2">
      <c r="A3101" s="52">
        <v>412600</v>
      </c>
      <c r="B3101" s="45" t="s">
        <v>56</v>
      </c>
      <c r="C3101" s="54">
        <v>23999.999999999996</v>
      </c>
      <c r="D3101" s="46">
        <v>22200</v>
      </c>
      <c r="E3101" s="54">
        <v>0</v>
      </c>
      <c r="F3101" s="280">
        <f t="shared" si="1150"/>
        <v>92.500000000000014</v>
      </c>
      <c r="G3101" s="25"/>
      <c r="H3101" s="264"/>
    </row>
    <row r="3102" spans="1:8" s="26" customFormat="1" x14ac:dyDescent="0.2">
      <c r="A3102" s="52">
        <v>412700</v>
      </c>
      <c r="B3102" s="45" t="s">
        <v>58</v>
      </c>
      <c r="C3102" s="54">
        <v>22000</v>
      </c>
      <c r="D3102" s="46">
        <v>22000</v>
      </c>
      <c r="E3102" s="54">
        <v>0</v>
      </c>
      <c r="F3102" s="280">
        <f t="shared" si="1150"/>
        <v>100</v>
      </c>
      <c r="G3102" s="25"/>
      <c r="H3102" s="264"/>
    </row>
    <row r="3103" spans="1:8" s="26" customFormat="1" x14ac:dyDescent="0.2">
      <c r="A3103" s="52">
        <v>412900</v>
      </c>
      <c r="B3103" s="45" t="s">
        <v>72</v>
      </c>
      <c r="C3103" s="54">
        <v>800</v>
      </c>
      <c r="D3103" s="46">
        <v>800</v>
      </c>
      <c r="E3103" s="54">
        <v>0</v>
      </c>
      <c r="F3103" s="280">
        <f t="shared" si="1150"/>
        <v>100</v>
      </c>
      <c r="G3103" s="25"/>
      <c r="H3103" s="264"/>
    </row>
    <row r="3104" spans="1:8" s="26" customFormat="1" x14ac:dyDescent="0.2">
      <c r="A3104" s="52">
        <v>412900</v>
      </c>
      <c r="B3104" s="49" t="s">
        <v>73</v>
      </c>
      <c r="C3104" s="54">
        <v>51099.999999999993</v>
      </c>
      <c r="D3104" s="46">
        <v>51800</v>
      </c>
      <c r="E3104" s="54">
        <v>0</v>
      </c>
      <c r="F3104" s="280">
        <f t="shared" si="1150"/>
        <v>101.36986301369863</v>
      </c>
      <c r="G3104" s="25"/>
      <c r="H3104" s="264"/>
    </row>
    <row r="3105" spans="1:8" s="26" customFormat="1" x14ac:dyDescent="0.2">
      <c r="A3105" s="52">
        <v>412900</v>
      </c>
      <c r="B3105" s="49" t="s">
        <v>74</v>
      </c>
      <c r="C3105" s="54">
        <v>2000</v>
      </c>
      <c r="D3105" s="46">
        <v>1000</v>
      </c>
      <c r="E3105" s="54">
        <v>0</v>
      </c>
      <c r="F3105" s="280">
        <f t="shared" si="1150"/>
        <v>50</v>
      </c>
      <c r="G3105" s="25"/>
      <c r="H3105" s="264"/>
    </row>
    <row r="3106" spans="1:8" s="26" customFormat="1" x14ac:dyDescent="0.2">
      <c r="A3106" s="52">
        <v>412900</v>
      </c>
      <c r="B3106" s="49" t="s">
        <v>75</v>
      </c>
      <c r="C3106" s="54">
        <v>800</v>
      </c>
      <c r="D3106" s="46">
        <v>2000</v>
      </c>
      <c r="E3106" s="54">
        <v>0</v>
      </c>
      <c r="F3106" s="280">
        <f t="shared" si="1150"/>
        <v>250</v>
      </c>
      <c r="G3106" s="25"/>
      <c r="H3106" s="264"/>
    </row>
    <row r="3107" spans="1:8" s="26" customFormat="1" x14ac:dyDescent="0.2">
      <c r="A3107" s="52">
        <v>412900</v>
      </c>
      <c r="B3107" s="49" t="s">
        <v>76</v>
      </c>
      <c r="C3107" s="54">
        <v>2800</v>
      </c>
      <c r="D3107" s="46">
        <v>3200</v>
      </c>
      <c r="E3107" s="54">
        <v>0</v>
      </c>
      <c r="F3107" s="280">
        <f t="shared" si="1150"/>
        <v>114.28571428571428</v>
      </c>
      <c r="G3107" s="25"/>
      <c r="H3107" s="264"/>
    </row>
    <row r="3108" spans="1:8" s="26" customFormat="1" x14ac:dyDescent="0.2">
      <c r="A3108" s="52">
        <v>412900</v>
      </c>
      <c r="B3108" s="45" t="s">
        <v>78</v>
      </c>
      <c r="C3108" s="54">
        <v>7999.9999999999991</v>
      </c>
      <c r="D3108" s="46">
        <v>0</v>
      </c>
      <c r="E3108" s="54">
        <v>0</v>
      </c>
      <c r="F3108" s="280">
        <f t="shared" si="1150"/>
        <v>0</v>
      </c>
      <c r="G3108" s="25"/>
      <c r="H3108" s="264"/>
    </row>
    <row r="3109" spans="1:8" s="26" customFormat="1" x14ac:dyDescent="0.2">
      <c r="A3109" s="52">
        <v>412900</v>
      </c>
      <c r="B3109" s="49" t="s">
        <v>81</v>
      </c>
      <c r="C3109" s="54">
        <v>131500</v>
      </c>
      <c r="D3109" s="46">
        <v>106500</v>
      </c>
      <c r="E3109" s="54">
        <v>0</v>
      </c>
      <c r="F3109" s="280">
        <f t="shared" si="1150"/>
        <v>80.98859315589354</v>
      </c>
      <c r="G3109" s="25"/>
      <c r="H3109" s="264"/>
    </row>
    <row r="3110" spans="1:8" s="51" customFormat="1" ht="40.5" x14ac:dyDescent="0.2">
      <c r="A3110" s="42">
        <v>418000</v>
      </c>
      <c r="B3110" s="47" t="s">
        <v>198</v>
      </c>
      <c r="C3110" s="41">
        <f t="shared" ref="C3110" si="1153">C3111</f>
        <v>1000</v>
      </c>
      <c r="D3110" s="41">
        <f t="shared" ref="D3110" si="1154">D3111</f>
        <v>1000</v>
      </c>
      <c r="E3110" s="41">
        <f t="shared" ref="E3110" si="1155">E3111</f>
        <v>0</v>
      </c>
      <c r="F3110" s="283">
        <f t="shared" si="1150"/>
        <v>100</v>
      </c>
      <c r="G3110" s="266"/>
      <c r="H3110" s="264"/>
    </row>
    <row r="3111" spans="1:8" s="26" customFormat="1" x14ac:dyDescent="0.2">
      <c r="A3111" s="52">
        <v>418400</v>
      </c>
      <c r="B3111" s="45" t="s">
        <v>200</v>
      </c>
      <c r="C3111" s="54">
        <v>1000</v>
      </c>
      <c r="D3111" s="46">
        <v>1000</v>
      </c>
      <c r="E3111" s="54">
        <v>0</v>
      </c>
      <c r="F3111" s="280">
        <f t="shared" si="1150"/>
        <v>100</v>
      </c>
      <c r="G3111" s="25"/>
      <c r="H3111" s="264"/>
    </row>
    <row r="3112" spans="1:8" s="26" customFormat="1" x14ac:dyDescent="0.2">
      <c r="A3112" s="42">
        <v>510000</v>
      </c>
      <c r="B3112" s="47" t="s">
        <v>245</v>
      </c>
      <c r="C3112" s="41">
        <f>C3113+C3115</f>
        <v>12000</v>
      </c>
      <c r="D3112" s="41">
        <f>D3113+D3115</f>
        <v>4000</v>
      </c>
      <c r="E3112" s="41">
        <f>E3113+E3115</f>
        <v>0</v>
      </c>
      <c r="F3112" s="283">
        <f t="shared" si="1150"/>
        <v>33.333333333333329</v>
      </c>
      <c r="G3112" s="25"/>
      <c r="H3112" s="264"/>
    </row>
    <row r="3113" spans="1:8" s="26" customFormat="1" x14ac:dyDescent="0.2">
      <c r="A3113" s="42">
        <v>511000</v>
      </c>
      <c r="B3113" s="47" t="s">
        <v>246</v>
      </c>
      <c r="C3113" s="41">
        <f>SUM(C3114:C3114)</f>
        <v>9000</v>
      </c>
      <c r="D3113" s="41">
        <f>SUM(D3114:D3114)</f>
        <v>1000</v>
      </c>
      <c r="E3113" s="41">
        <f>SUM(E3114:E3114)</f>
        <v>0</v>
      </c>
      <c r="F3113" s="283">
        <f t="shared" si="1150"/>
        <v>11.111111111111111</v>
      </c>
      <c r="G3113" s="25"/>
      <c r="H3113" s="264"/>
    </row>
    <row r="3114" spans="1:8" s="26" customFormat="1" x14ac:dyDescent="0.2">
      <c r="A3114" s="52">
        <v>511300</v>
      </c>
      <c r="B3114" s="45" t="s">
        <v>249</v>
      </c>
      <c r="C3114" s="54">
        <v>9000</v>
      </c>
      <c r="D3114" s="46">
        <v>1000</v>
      </c>
      <c r="E3114" s="54">
        <v>0</v>
      </c>
      <c r="F3114" s="280">
        <f t="shared" si="1150"/>
        <v>11.111111111111111</v>
      </c>
      <c r="G3114" s="25"/>
      <c r="H3114" s="264"/>
    </row>
    <row r="3115" spans="1:8" s="51" customFormat="1" x14ac:dyDescent="0.2">
      <c r="A3115" s="42">
        <v>516000</v>
      </c>
      <c r="B3115" s="47" t="s">
        <v>257</v>
      </c>
      <c r="C3115" s="41">
        <f t="shared" ref="C3115" si="1156">C3116</f>
        <v>3000</v>
      </c>
      <c r="D3115" s="41">
        <f t="shared" ref="D3115" si="1157">D3116</f>
        <v>3000</v>
      </c>
      <c r="E3115" s="41">
        <f t="shared" ref="E3115" si="1158">E3116</f>
        <v>0</v>
      </c>
      <c r="F3115" s="283">
        <f t="shared" si="1150"/>
        <v>100</v>
      </c>
      <c r="G3115" s="266"/>
      <c r="H3115" s="264"/>
    </row>
    <row r="3116" spans="1:8" s="26" customFormat="1" x14ac:dyDescent="0.2">
      <c r="A3116" s="52">
        <v>516100</v>
      </c>
      <c r="B3116" s="45" t="s">
        <v>257</v>
      </c>
      <c r="C3116" s="54">
        <v>3000</v>
      </c>
      <c r="D3116" s="46">
        <v>3000</v>
      </c>
      <c r="E3116" s="54">
        <v>0</v>
      </c>
      <c r="F3116" s="280">
        <f t="shared" si="1150"/>
        <v>100</v>
      </c>
      <c r="G3116" s="25"/>
      <c r="H3116" s="264"/>
    </row>
    <row r="3117" spans="1:8" s="51" customFormat="1" x14ac:dyDescent="0.2">
      <c r="A3117" s="42">
        <v>630000</v>
      </c>
      <c r="B3117" s="47" t="s">
        <v>277</v>
      </c>
      <c r="C3117" s="41">
        <f>0+C3118</f>
        <v>41999.999999999993</v>
      </c>
      <c r="D3117" s="41">
        <f>0+D3118</f>
        <v>15000</v>
      </c>
      <c r="E3117" s="41">
        <f>0+E3118</f>
        <v>0</v>
      </c>
      <c r="F3117" s="283">
        <f t="shared" si="1150"/>
        <v>35.714285714285722</v>
      </c>
      <c r="G3117" s="266"/>
      <c r="H3117" s="264"/>
    </row>
    <row r="3118" spans="1:8" s="51" customFormat="1" x14ac:dyDescent="0.2">
      <c r="A3118" s="42">
        <v>638000</v>
      </c>
      <c r="B3118" s="47" t="s">
        <v>284</v>
      </c>
      <c r="C3118" s="41">
        <f t="shared" ref="C3118" si="1159">+C3119</f>
        <v>41999.999999999993</v>
      </c>
      <c r="D3118" s="41">
        <f t="shared" ref="D3118" si="1160">+D3119</f>
        <v>15000</v>
      </c>
      <c r="E3118" s="41">
        <f t="shared" ref="E3118" si="1161">+E3119</f>
        <v>0</v>
      </c>
      <c r="F3118" s="283">
        <f t="shared" si="1150"/>
        <v>35.714285714285722</v>
      </c>
      <c r="G3118" s="266"/>
      <c r="H3118" s="264"/>
    </row>
    <row r="3119" spans="1:8" s="26" customFormat="1" x14ac:dyDescent="0.2">
      <c r="A3119" s="52">
        <v>638100</v>
      </c>
      <c r="B3119" s="45" t="s">
        <v>285</v>
      </c>
      <c r="C3119" s="54">
        <v>41999.999999999993</v>
      </c>
      <c r="D3119" s="46">
        <v>15000</v>
      </c>
      <c r="E3119" s="54">
        <v>0</v>
      </c>
      <c r="F3119" s="280">
        <f t="shared" si="1150"/>
        <v>35.714285714285722</v>
      </c>
      <c r="G3119" s="25"/>
      <c r="H3119" s="264"/>
    </row>
    <row r="3120" spans="1:8" s="26" customFormat="1" x14ac:dyDescent="0.2">
      <c r="A3120" s="33"/>
      <c r="B3120" s="76" t="s">
        <v>294</v>
      </c>
      <c r="C3120" s="80">
        <f>C3090+C3112+0+C3117</f>
        <v>1843500.0000000002</v>
      </c>
      <c r="D3120" s="80">
        <f>D3090+D3112+0+D3117</f>
        <v>1787200</v>
      </c>
      <c r="E3120" s="80">
        <f>E3090+E3112+0+E3117</f>
        <v>0</v>
      </c>
      <c r="F3120" s="30">
        <f t="shared" si="1150"/>
        <v>96.946026579875223</v>
      </c>
      <c r="G3120" s="25"/>
      <c r="H3120" s="264"/>
    </row>
    <row r="3121" spans="1:8" s="26" customFormat="1" x14ac:dyDescent="0.2">
      <c r="A3121" s="36"/>
      <c r="B3121" s="40"/>
      <c r="C3121" s="63"/>
      <c r="D3121" s="63"/>
      <c r="E3121" s="63"/>
      <c r="F3121" s="145"/>
      <c r="G3121" s="25"/>
      <c r="H3121" s="264"/>
    </row>
    <row r="3122" spans="1:8" s="26" customFormat="1" x14ac:dyDescent="0.2">
      <c r="A3122" s="39"/>
      <c r="B3122" s="40"/>
      <c r="C3122" s="46"/>
      <c r="D3122" s="46"/>
      <c r="E3122" s="46"/>
      <c r="F3122" s="282"/>
      <c r="G3122" s="25"/>
      <c r="H3122" s="264"/>
    </row>
    <row r="3123" spans="1:8" s="26" customFormat="1" x14ac:dyDescent="0.2">
      <c r="A3123" s="44" t="s">
        <v>468</v>
      </c>
      <c r="B3123" s="47"/>
      <c r="C3123" s="46"/>
      <c r="D3123" s="46"/>
      <c r="E3123" s="46"/>
      <c r="F3123" s="282"/>
      <c r="G3123" s="25"/>
      <c r="H3123" s="264"/>
    </row>
    <row r="3124" spans="1:8" s="26" customFormat="1" x14ac:dyDescent="0.2">
      <c r="A3124" s="44" t="s">
        <v>377</v>
      </c>
      <c r="B3124" s="47"/>
      <c r="C3124" s="46"/>
      <c r="D3124" s="46"/>
      <c r="E3124" s="46"/>
      <c r="F3124" s="282"/>
      <c r="G3124" s="25"/>
      <c r="H3124" s="264"/>
    </row>
    <row r="3125" spans="1:8" s="26" customFormat="1" x14ac:dyDescent="0.2">
      <c r="A3125" s="44" t="s">
        <v>469</v>
      </c>
      <c r="B3125" s="47"/>
      <c r="C3125" s="46"/>
      <c r="D3125" s="46"/>
      <c r="E3125" s="46"/>
      <c r="F3125" s="282"/>
      <c r="G3125" s="25"/>
      <c r="H3125" s="264"/>
    </row>
    <row r="3126" spans="1:8" s="26" customFormat="1" x14ac:dyDescent="0.2">
      <c r="A3126" s="44" t="s">
        <v>293</v>
      </c>
      <c r="B3126" s="47"/>
      <c r="C3126" s="46"/>
      <c r="D3126" s="46"/>
      <c r="E3126" s="46"/>
      <c r="F3126" s="282"/>
      <c r="G3126" s="25"/>
      <c r="H3126" s="264"/>
    </row>
    <row r="3127" spans="1:8" s="26" customFormat="1" x14ac:dyDescent="0.2">
      <c r="A3127" s="44"/>
      <c r="B3127" s="72"/>
      <c r="C3127" s="63"/>
      <c r="D3127" s="63"/>
      <c r="E3127" s="63"/>
      <c r="F3127" s="145"/>
      <c r="G3127" s="25"/>
      <c r="H3127" s="264"/>
    </row>
    <row r="3128" spans="1:8" s="26" customFormat="1" x14ac:dyDescent="0.2">
      <c r="A3128" s="42">
        <v>410000</v>
      </c>
      <c r="B3128" s="43" t="s">
        <v>42</v>
      </c>
      <c r="C3128" s="41">
        <f t="shared" ref="C3128" si="1162">C3129+C3134</f>
        <v>792600.00000000035</v>
      </c>
      <c r="D3128" s="41">
        <f t="shared" ref="D3128" si="1163">D3129+D3134</f>
        <v>848500</v>
      </c>
      <c r="E3128" s="41">
        <f>E3129+E3134</f>
        <v>0</v>
      </c>
      <c r="F3128" s="283">
        <f t="shared" ref="F3128:F3146" si="1164">D3128/C3128*100</f>
        <v>107.0527378248801</v>
      </c>
      <c r="G3128" s="25"/>
      <c r="H3128" s="264"/>
    </row>
    <row r="3129" spans="1:8" s="26" customFormat="1" x14ac:dyDescent="0.2">
      <c r="A3129" s="42">
        <v>411000</v>
      </c>
      <c r="B3129" s="43" t="s">
        <v>43</v>
      </c>
      <c r="C3129" s="41">
        <f t="shared" ref="C3129" si="1165">SUM(C3130:C3133)</f>
        <v>668900.00000000035</v>
      </c>
      <c r="D3129" s="41">
        <f t="shared" ref="D3129" si="1166">SUM(D3130:D3133)</f>
        <v>712400</v>
      </c>
      <c r="E3129" s="41">
        <f t="shared" ref="E3129" si="1167">SUM(E3130:E3133)</f>
        <v>0</v>
      </c>
      <c r="F3129" s="283">
        <f t="shared" si="1164"/>
        <v>106.50321423232168</v>
      </c>
      <c r="G3129" s="25"/>
      <c r="H3129" s="264"/>
    </row>
    <row r="3130" spans="1:8" s="26" customFormat="1" x14ac:dyDescent="0.2">
      <c r="A3130" s="52">
        <v>411100</v>
      </c>
      <c r="B3130" s="45" t="s">
        <v>44</v>
      </c>
      <c r="C3130" s="54">
        <v>626000.00000000035</v>
      </c>
      <c r="D3130" s="46">
        <v>670000</v>
      </c>
      <c r="E3130" s="54">
        <v>0</v>
      </c>
      <c r="F3130" s="280">
        <f t="shared" si="1164"/>
        <v>107.02875399361017</v>
      </c>
      <c r="G3130" s="25"/>
      <c r="H3130" s="264"/>
    </row>
    <row r="3131" spans="1:8" s="26" customFormat="1" ht="40.5" x14ac:dyDescent="0.2">
      <c r="A3131" s="52">
        <v>411200</v>
      </c>
      <c r="B3131" s="45" t="s">
        <v>45</v>
      </c>
      <c r="C3131" s="54">
        <v>30300</v>
      </c>
      <c r="D3131" s="46">
        <v>30200</v>
      </c>
      <c r="E3131" s="54">
        <v>0</v>
      </c>
      <c r="F3131" s="280">
        <f t="shared" si="1164"/>
        <v>99.669966996699671</v>
      </c>
      <c r="G3131" s="25"/>
      <c r="H3131" s="264"/>
    </row>
    <row r="3132" spans="1:8" s="26" customFormat="1" ht="40.5" x14ac:dyDescent="0.2">
      <c r="A3132" s="52">
        <v>411300</v>
      </c>
      <c r="B3132" s="45" t="s">
        <v>46</v>
      </c>
      <c r="C3132" s="54">
        <v>9000</v>
      </c>
      <c r="D3132" s="46">
        <v>3000</v>
      </c>
      <c r="E3132" s="54">
        <v>0</v>
      </c>
      <c r="F3132" s="280">
        <f t="shared" si="1164"/>
        <v>33.333333333333329</v>
      </c>
      <c r="G3132" s="25"/>
      <c r="H3132" s="264"/>
    </row>
    <row r="3133" spans="1:8" s="26" customFormat="1" x14ac:dyDescent="0.2">
      <c r="A3133" s="52">
        <v>411400</v>
      </c>
      <c r="B3133" s="45" t="s">
        <v>47</v>
      </c>
      <c r="C3133" s="54">
        <v>3599.9999999999995</v>
      </c>
      <c r="D3133" s="46">
        <v>9200</v>
      </c>
      <c r="E3133" s="54">
        <v>0</v>
      </c>
      <c r="F3133" s="280">
        <f t="shared" si="1164"/>
        <v>255.55555555555557</v>
      </c>
      <c r="G3133" s="25"/>
      <c r="H3133" s="264"/>
    </row>
    <row r="3134" spans="1:8" s="26" customFormat="1" x14ac:dyDescent="0.2">
      <c r="A3134" s="42">
        <v>412000</v>
      </c>
      <c r="B3134" s="47" t="s">
        <v>48</v>
      </c>
      <c r="C3134" s="41">
        <f>SUM(C3135:C3146)</f>
        <v>123700</v>
      </c>
      <c r="D3134" s="41">
        <f>SUM(D3135:D3146)</f>
        <v>136100</v>
      </c>
      <c r="E3134" s="41">
        <f>SUM(E3135:E3146)</f>
        <v>0</v>
      </c>
      <c r="F3134" s="283">
        <f t="shared" si="1164"/>
        <v>110.02425222312044</v>
      </c>
      <c r="G3134" s="25"/>
      <c r="H3134" s="264"/>
    </row>
    <row r="3135" spans="1:8" s="26" customFormat="1" x14ac:dyDescent="0.2">
      <c r="A3135" s="52">
        <v>412100</v>
      </c>
      <c r="B3135" s="45" t="s">
        <v>49</v>
      </c>
      <c r="C3135" s="54">
        <v>58000</v>
      </c>
      <c r="D3135" s="46">
        <v>58000</v>
      </c>
      <c r="E3135" s="54">
        <v>0</v>
      </c>
      <c r="F3135" s="280">
        <f t="shared" si="1164"/>
        <v>100</v>
      </c>
      <c r="G3135" s="25"/>
      <c r="H3135" s="264"/>
    </row>
    <row r="3136" spans="1:8" s="26" customFormat="1" ht="40.5" x14ac:dyDescent="0.2">
      <c r="A3136" s="52">
        <v>412200</v>
      </c>
      <c r="B3136" s="45" t="s">
        <v>50</v>
      </c>
      <c r="C3136" s="54">
        <v>27300</v>
      </c>
      <c r="D3136" s="46">
        <v>35000</v>
      </c>
      <c r="E3136" s="54">
        <v>0</v>
      </c>
      <c r="F3136" s="280">
        <f t="shared" si="1164"/>
        <v>128.2051282051282</v>
      </c>
      <c r="G3136" s="25"/>
      <c r="H3136" s="264"/>
    </row>
    <row r="3137" spans="1:8" s="26" customFormat="1" x14ac:dyDescent="0.2">
      <c r="A3137" s="52">
        <v>412300</v>
      </c>
      <c r="B3137" s="45" t="s">
        <v>51</v>
      </c>
      <c r="C3137" s="54">
        <v>3900.0000000000023</v>
      </c>
      <c r="D3137" s="46">
        <v>3900.0000000000023</v>
      </c>
      <c r="E3137" s="54">
        <v>0</v>
      </c>
      <c r="F3137" s="280">
        <f t="shared" si="1164"/>
        <v>100</v>
      </c>
      <c r="G3137" s="25"/>
      <c r="H3137" s="264"/>
    </row>
    <row r="3138" spans="1:8" s="26" customFormat="1" x14ac:dyDescent="0.2">
      <c r="A3138" s="52">
        <v>412500</v>
      </c>
      <c r="B3138" s="45" t="s">
        <v>55</v>
      </c>
      <c r="C3138" s="54">
        <v>5699.9999999999982</v>
      </c>
      <c r="D3138" s="46">
        <v>5100</v>
      </c>
      <c r="E3138" s="54">
        <v>0</v>
      </c>
      <c r="F3138" s="280">
        <f t="shared" si="1164"/>
        <v>89.473684210526343</v>
      </c>
      <c r="G3138" s="25"/>
      <c r="H3138" s="264"/>
    </row>
    <row r="3139" spans="1:8" s="26" customFormat="1" x14ac:dyDescent="0.2">
      <c r="A3139" s="52">
        <v>412600</v>
      </c>
      <c r="B3139" s="45" t="s">
        <v>56</v>
      </c>
      <c r="C3139" s="54">
        <v>9900.0000000000055</v>
      </c>
      <c r="D3139" s="46">
        <v>9500</v>
      </c>
      <c r="E3139" s="54">
        <v>0</v>
      </c>
      <c r="F3139" s="280">
        <f t="shared" si="1164"/>
        <v>95.959595959595916</v>
      </c>
      <c r="G3139" s="25"/>
      <c r="H3139" s="264"/>
    </row>
    <row r="3140" spans="1:8" s="26" customFormat="1" x14ac:dyDescent="0.2">
      <c r="A3140" s="52">
        <v>412700</v>
      </c>
      <c r="B3140" s="45" t="s">
        <v>58</v>
      </c>
      <c r="C3140" s="54">
        <v>14299.999999999998</v>
      </c>
      <c r="D3140" s="46">
        <v>20000</v>
      </c>
      <c r="E3140" s="54">
        <v>0</v>
      </c>
      <c r="F3140" s="280">
        <f t="shared" si="1164"/>
        <v>139.86013986013987</v>
      </c>
      <c r="G3140" s="25"/>
      <c r="H3140" s="264"/>
    </row>
    <row r="3141" spans="1:8" s="26" customFormat="1" x14ac:dyDescent="0.2">
      <c r="A3141" s="52">
        <v>412900</v>
      </c>
      <c r="B3141" s="49" t="s">
        <v>72</v>
      </c>
      <c r="C3141" s="54">
        <v>400</v>
      </c>
      <c r="D3141" s="46">
        <v>400</v>
      </c>
      <c r="E3141" s="54">
        <v>0</v>
      </c>
      <c r="F3141" s="280">
        <f t="shared" si="1164"/>
        <v>100</v>
      </c>
      <c r="G3141" s="25"/>
      <c r="H3141" s="264"/>
    </row>
    <row r="3142" spans="1:8" s="26" customFormat="1" x14ac:dyDescent="0.2">
      <c r="A3142" s="52">
        <v>412900</v>
      </c>
      <c r="B3142" s="49" t="s">
        <v>73</v>
      </c>
      <c r="C3142" s="54">
        <v>200</v>
      </c>
      <c r="D3142" s="46">
        <v>500</v>
      </c>
      <c r="E3142" s="54">
        <v>0</v>
      </c>
      <c r="F3142" s="280">
        <f t="shared" si="1164"/>
        <v>250</v>
      </c>
      <c r="G3142" s="25"/>
      <c r="H3142" s="264"/>
    </row>
    <row r="3143" spans="1:8" s="26" customFormat="1" x14ac:dyDescent="0.2">
      <c r="A3143" s="52">
        <v>412900</v>
      </c>
      <c r="B3143" s="49" t="s">
        <v>74</v>
      </c>
      <c r="C3143" s="54">
        <v>500</v>
      </c>
      <c r="D3143" s="46">
        <v>500</v>
      </c>
      <c r="E3143" s="54">
        <v>0</v>
      </c>
      <c r="F3143" s="280">
        <f t="shared" si="1164"/>
        <v>100</v>
      </c>
      <c r="G3143" s="25"/>
      <c r="H3143" s="264"/>
    </row>
    <row r="3144" spans="1:8" s="26" customFormat="1" x14ac:dyDescent="0.2">
      <c r="A3144" s="52">
        <v>412900</v>
      </c>
      <c r="B3144" s="49" t="s">
        <v>75</v>
      </c>
      <c r="C3144" s="54">
        <v>1100</v>
      </c>
      <c r="D3144" s="46">
        <v>800</v>
      </c>
      <c r="E3144" s="54">
        <v>0</v>
      </c>
      <c r="F3144" s="280">
        <f t="shared" si="1164"/>
        <v>72.727272727272734</v>
      </c>
      <c r="G3144" s="25"/>
      <c r="H3144" s="264"/>
    </row>
    <row r="3145" spans="1:8" s="26" customFormat="1" x14ac:dyDescent="0.2">
      <c r="A3145" s="52">
        <v>412900</v>
      </c>
      <c r="B3145" s="49" t="s">
        <v>76</v>
      </c>
      <c r="C3145" s="54">
        <v>1400.0000000000002</v>
      </c>
      <c r="D3145" s="46">
        <v>1500</v>
      </c>
      <c r="E3145" s="54">
        <v>0</v>
      </c>
      <c r="F3145" s="280">
        <f t="shared" si="1164"/>
        <v>107.14285714285711</v>
      </c>
      <c r="G3145" s="25"/>
      <c r="H3145" s="264"/>
    </row>
    <row r="3146" spans="1:8" s="26" customFormat="1" x14ac:dyDescent="0.2">
      <c r="A3146" s="52">
        <v>412900</v>
      </c>
      <c r="B3146" s="45" t="s">
        <v>78</v>
      </c>
      <c r="C3146" s="54">
        <v>1000</v>
      </c>
      <c r="D3146" s="46">
        <v>900</v>
      </c>
      <c r="E3146" s="54">
        <v>0</v>
      </c>
      <c r="F3146" s="280">
        <f t="shared" si="1164"/>
        <v>90</v>
      </c>
      <c r="G3146" s="25"/>
      <c r="H3146" s="264"/>
    </row>
    <row r="3147" spans="1:8" s="51" customFormat="1" x14ac:dyDescent="0.2">
      <c r="A3147" s="42">
        <v>480000</v>
      </c>
      <c r="B3147" s="47" t="s">
        <v>202</v>
      </c>
      <c r="C3147" s="41">
        <v>0</v>
      </c>
      <c r="D3147" s="41">
        <v>0</v>
      </c>
      <c r="E3147" s="41">
        <f>E3148</f>
        <v>50000</v>
      </c>
      <c r="F3147" s="283">
        <v>0</v>
      </c>
      <c r="G3147" s="266"/>
      <c r="H3147" s="264"/>
    </row>
    <row r="3148" spans="1:8" s="51" customFormat="1" x14ac:dyDescent="0.2">
      <c r="A3148" s="42">
        <v>488000</v>
      </c>
      <c r="B3148" s="47" t="s">
        <v>29</v>
      </c>
      <c r="C3148" s="41">
        <v>0</v>
      </c>
      <c r="D3148" s="41">
        <v>0</v>
      </c>
      <c r="E3148" s="41">
        <f>E3149</f>
        <v>50000</v>
      </c>
      <c r="F3148" s="283">
        <v>0</v>
      </c>
      <c r="G3148" s="266"/>
      <c r="H3148" s="264"/>
    </row>
    <row r="3149" spans="1:8" s="26" customFormat="1" x14ac:dyDescent="0.2">
      <c r="A3149" s="52">
        <v>488100</v>
      </c>
      <c r="B3149" s="279" t="s">
        <v>29</v>
      </c>
      <c r="C3149" s="54">
        <v>0</v>
      </c>
      <c r="D3149" s="46">
        <v>0</v>
      </c>
      <c r="E3149" s="46">
        <v>50000</v>
      </c>
      <c r="F3149" s="280">
        <v>0</v>
      </c>
      <c r="G3149" s="25"/>
      <c r="H3149" s="264"/>
    </row>
    <row r="3150" spans="1:8" s="26" customFormat="1" x14ac:dyDescent="0.2">
      <c r="A3150" s="42">
        <v>510000</v>
      </c>
      <c r="B3150" s="47" t="s">
        <v>245</v>
      </c>
      <c r="C3150" s="41">
        <f>C3151+C3153+C3155</f>
        <v>1300</v>
      </c>
      <c r="D3150" s="41">
        <f>D3151+D3153+D3155</f>
        <v>2000</v>
      </c>
      <c r="E3150" s="41">
        <f>E3151+E3153+E3155</f>
        <v>40000</v>
      </c>
      <c r="F3150" s="283">
        <f>D3150/C3150*100</f>
        <v>153.84615384615387</v>
      </c>
      <c r="G3150" s="25"/>
      <c r="H3150" s="264"/>
    </row>
    <row r="3151" spans="1:8" s="26" customFormat="1" x14ac:dyDescent="0.2">
      <c r="A3151" s="42">
        <v>511000</v>
      </c>
      <c r="B3151" s="47" t="s">
        <v>246</v>
      </c>
      <c r="C3151" s="41">
        <f>SUM(C3152:C3152)</f>
        <v>0</v>
      </c>
      <c r="D3151" s="41">
        <f>SUM(D3152:D3152)</f>
        <v>2000</v>
      </c>
      <c r="E3151" s="41"/>
      <c r="F3151" s="283">
        <v>0</v>
      </c>
      <c r="G3151" s="25"/>
      <c r="H3151" s="264"/>
    </row>
    <row r="3152" spans="1:8" s="26" customFormat="1" x14ac:dyDescent="0.2">
      <c r="A3152" s="52">
        <v>511300</v>
      </c>
      <c r="B3152" s="45" t="s">
        <v>249</v>
      </c>
      <c r="C3152" s="54">
        <v>0</v>
      </c>
      <c r="D3152" s="46">
        <v>2000</v>
      </c>
      <c r="E3152" s="54">
        <v>0</v>
      </c>
      <c r="F3152" s="280">
        <v>0</v>
      </c>
      <c r="G3152" s="25"/>
      <c r="H3152" s="264"/>
    </row>
    <row r="3153" spans="1:8" s="51" customFormat="1" x14ac:dyDescent="0.2">
      <c r="A3153" s="42">
        <v>516000</v>
      </c>
      <c r="B3153" s="47" t="s">
        <v>257</v>
      </c>
      <c r="C3153" s="41">
        <f t="shared" ref="C3153" si="1168">C3154</f>
        <v>1300</v>
      </c>
      <c r="D3153" s="41">
        <f t="shared" ref="D3153" si="1169">D3154</f>
        <v>0</v>
      </c>
      <c r="E3153" s="41">
        <f t="shared" ref="E3153" si="1170">E3154</f>
        <v>0</v>
      </c>
      <c r="F3153" s="283">
        <f>D3153/C3153*100</f>
        <v>0</v>
      </c>
      <c r="G3153" s="266"/>
      <c r="H3153" s="264"/>
    </row>
    <row r="3154" spans="1:8" s="26" customFormat="1" x14ac:dyDescent="0.2">
      <c r="A3154" s="52">
        <v>516100</v>
      </c>
      <c r="B3154" s="45" t="s">
        <v>257</v>
      </c>
      <c r="C3154" s="54">
        <v>1300</v>
      </c>
      <c r="D3154" s="46">
        <v>0</v>
      </c>
      <c r="E3154" s="54">
        <v>0</v>
      </c>
      <c r="F3154" s="280">
        <f>D3154/C3154*100</f>
        <v>0</v>
      </c>
      <c r="G3154" s="25"/>
      <c r="H3154" s="264"/>
    </row>
    <row r="3155" spans="1:8" s="51" customFormat="1" x14ac:dyDescent="0.2">
      <c r="A3155" s="42">
        <v>518000</v>
      </c>
      <c r="B3155" s="258" t="s">
        <v>258</v>
      </c>
      <c r="C3155" s="41">
        <v>0</v>
      </c>
      <c r="D3155" s="41">
        <v>0</v>
      </c>
      <c r="E3155" s="41">
        <f>E3156</f>
        <v>40000</v>
      </c>
      <c r="F3155" s="283">
        <v>0</v>
      </c>
      <c r="G3155" s="266"/>
      <c r="H3155" s="264"/>
    </row>
    <row r="3156" spans="1:8" s="26" customFormat="1" x14ac:dyDescent="0.2">
      <c r="A3156" s="52">
        <v>518100</v>
      </c>
      <c r="B3156" s="45" t="s">
        <v>258</v>
      </c>
      <c r="C3156" s="54">
        <v>0</v>
      </c>
      <c r="D3156" s="46">
        <v>0</v>
      </c>
      <c r="E3156" s="46">
        <v>40000</v>
      </c>
      <c r="F3156" s="280">
        <v>0</v>
      </c>
      <c r="G3156" s="25"/>
      <c r="H3156" s="264"/>
    </row>
    <row r="3157" spans="1:8" s="53" customFormat="1" x14ac:dyDescent="0.2">
      <c r="A3157" s="42">
        <v>630000</v>
      </c>
      <c r="B3157" s="47" t="s">
        <v>277</v>
      </c>
      <c r="C3157" s="41">
        <f>C3158+C3160</f>
        <v>29000</v>
      </c>
      <c r="D3157" s="41">
        <f>D3158+D3160</f>
        <v>0</v>
      </c>
      <c r="E3157" s="41">
        <f>E3158+0</f>
        <v>20000</v>
      </c>
      <c r="F3157" s="283">
        <f>D3157/C3157*100</f>
        <v>0</v>
      </c>
      <c r="G3157" s="267"/>
      <c r="H3157" s="264"/>
    </row>
    <row r="3158" spans="1:8" s="51" customFormat="1" x14ac:dyDescent="0.2">
      <c r="A3158" s="42">
        <v>631000</v>
      </c>
      <c r="B3158" s="47" t="s">
        <v>278</v>
      </c>
      <c r="C3158" s="41">
        <f t="shared" ref="C3158" si="1171">C3159</f>
        <v>0</v>
      </c>
      <c r="D3158" s="41">
        <f t="shared" ref="D3158" si="1172">D3159</f>
        <v>0</v>
      </c>
      <c r="E3158" s="41">
        <f>E3159</f>
        <v>20000</v>
      </c>
      <c r="F3158" s="283">
        <v>0</v>
      </c>
      <c r="G3158" s="266"/>
      <c r="H3158" s="264"/>
    </row>
    <row r="3159" spans="1:8" s="26" customFormat="1" x14ac:dyDescent="0.2">
      <c r="A3159" s="52">
        <v>631200</v>
      </c>
      <c r="B3159" s="45" t="s">
        <v>280</v>
      </c>
      <c r="C3159" s="54">
        <v>0</v>
      </c>
      <c r="D3159" s="46">
        <v>0</v>
      </c>
      <c r="E3159" s="54">
        <v>20000</v>
      </c>
      <c r="F3159" s="280">
        <v>0</v>
      </c>
      <c r="G3159" s="25"/>
      <c r="H3159" s="264"/>
    </row>
    <row r="3160" spans="1:8" s="51" customFormat="1" x14ac:dyDescent="0.2">
      <c r="A3160" s="42">
        <v>638000</v>
      </c>
      <c r="B3160" s="47" t="s">
        <v>284</v>
      </c>
      <c r="C3160" s="41">
        <f t="shared" ref="C3160" si="1173">C3161</f>
        <v>29000</v>
      </c>
      <c r="D3160" s="41">
        <f t="shared" ref="D3160" si="1174">D3161</f>
        <v>0</v>
      </c>
      <c r="E3160" s="41">
        <f>E3161</f>
        <v>0</v>
      </c>
      <c r="F3160" s="283">
        <f>D3160/C3160*100</f>
        <v>0</v>
      </c>
      <c r="G3160" s="266"/>
      <c r="H3160" s="264"/>
    </row>
    <row r="3161" spans="1:8" s="26" customFormat="1" x14ac:dyDescent="0.2">
      <c r="A3161" s="52">
        <v>638100</v>
      </c>
      <c r="B3161" s="45" t="s">
        <v>285</v>
      </c>
      <c r="C3161" s="54">
        <v>29000</v>
      </c>
      <c r="D3161" s="46">
        <v>0</v>
      </c>
      <c r="E3161" s="54">
        <v>0</v>
      </c>
      <c r="F3161" s="280">
        <f>D3161/C3161*100</f>
        <v>0</v>
      </c>
      <c r="G3161" s="25"/>
      <c r="H3161" s="264"/>
    </row>
    <row r="3162" spans="1:8" s="26" customFormat="1" x14ac:dyDescent="0.2">
      <c r="A3162" s="82"/>
      <c r="B3162" s="76" t="s">
        <v>294</v>
      </c>
      <c r="C3162" s="80">
        <f>C3128+C3150+C3157+C3147</f>
        <v>822900.00000000035</v>
      </c>
      <c r="D3162" s="80">
        <f>D3128+D3150+D3157+D3147</f>
        <v>850500</v>
      </c>
      <c r="E3162" s="80">
        <f>E3128+E3150+E3157+E3147</f>
        <v>110000</v>
      </c>
      <c r="F3162" s="30">
        <f>D3162/C3162*100</f>
        <v>103.35399197958435</v>
      </c>
      <c r="G3162" s="25"/>
      <c r="H3162" s="264"/>
    </row>
    <row r="3163" spans="1:8" s="26" customFormat="1" x14ac:dyDescent="0.2">
      <c r="A3163" s="85"/>
      <c r="B3163" s="47"/>
      <c r="C3163" s="46"/>
      <c r="D3163" s="46"/>
      <c r="E3163" s="46"/>
      <c r="F3163" s="282"/>
      <c r="G3163" s="25"/>
      <c r="H3163" s="264"/>
    </row>
    <row r="3164" spans="1:8" s="26" customFormat="1" x14ac:dyDescent="0.2">
      <c r="A3164" s="39"/>
      <c r="B3164" s="40"/>
      <c r="C3164" s="46"/>
      <c r="D3164" s="46"/>
      <c r="E3164" s="46"/>
      <c r="F3164" s="282"/>
      <c r="G3164" s="25"/>
      <c r="H3164" s="264"/>
    </row>
    <row r="3165" spans="1:8" s="26" customFormat="1" x14ac:dyDescent="0.2">
      <c r="A3165" s="44" t="s">
        <v>470</v>
      </c>
      <c r="B3165" s="47"/>
      <c r="C3165" s="46"/>
      <c r="D3165" s="46"/>
      <c r="E3165" s="46"/>
      <c r="F3165" s="282"/>
      <c r="G3165" s="25"/>
      <c r="H3165" s="264"/>
    </row>
    <row r="3166" spans="1:8" s="26" customFormat="1" x14ac:dyDescent="0.2">
      <c r="A3166" s="44" t="s">
        <v>377</v>
      </c>
      <c r="B3166" s="47"/>
      <c r="C3166" s="46"/>
      <c r="D3166" s="46"/>
      <c r="E3166" s="46"/>
      <c r="F3166" s="282"/>
      <c r="G3166" s="25"/>
      <c r="H3166" s="264"/>
    </row>
    <row r="3167" spans="1:8" s="26" customFormat="1" x14ac:dyDescent="0.2">
      <c r="A3167" s="44" t="s">
        <v>471</v>
      </c>
      <c r="B3167" s="47"/>
      <c r="C3167" s="46"/>
      <c r="D3167" s="46"/>
      <c r="E3167" s="46"/>
      <c r="F3167" s="282"/>
      <c r="G3167" s="25"/>
      <c r="H3167" s="264"/>
    </row>
    <row r="3168" spans="1:8" s="26" customFormat="1" x14ac:dyDescent="0.2">
      <c r="A3168" s="44" t="s">
        <v>293</v>
      </c>
      <c r="B3168" s="47"/>
      <c r="C3168" s="46"/>
      <c r="D3168" s="46"/>
      <c r="E3168" s="46"/>
      <c r="F3168" s="282"/>
      <c r="G3168" s="25"/>
      <c r="H3168" s="264"/>
    </row>
    <row r="3169" spans="1:8" s="26" customFormat="1" x14ac:dyDescent="0.2">
      <c r="A3169" s="44"/>
      <c r="B3169" s="72"/>
      <c r="C3169" s="63"/>
      <c r="D3169" s="63"/>
      <c r="E3169" s="63"/>
      <c r="F3169" s="145"/>
      <c r="G3169" s="25"/>
      <c r="H3169" s="264"/>
    </row>
    <row r="3170" spans="1:8" s="26" customFormat="1" x14ac:dyDescent="0.2">
      <c r="A3170" s="42">
        <v>410000</v>
      </c>
      <c r="B3170" s="43" t="s">
        <v>42</v>
      </c>
      <c r="C3170" s="41">
        <f t="shared" ref="C3170" si="1175">C3171+C3176</f>
        <v>1400500</v>
      </c>
      <c r="D3170" s="41">
        <f t="shared" ref="D3170" si="1176">D3171+D3176</f>
        <v>1507200</v>
      </c>
      <c r="E3170" s="41">
        <f>E3171+E3176</f>
        <v>0</v>
      </c>
      <c r="F3170" s="283">
        <f t="shared" ref="F3170:F3186" si="1177">D3170/C3170*100</f>
        <v>107.618707604427</v>
      </c>
      <c r="G3170" s="25"/>
      <c r="H3170" s="264"/>
    </row>
    <row r="3171" spans="1:8" s="26" customFormat="1" x14ac:dyDescent="0.2">
      <c r="A3171" s="42">
        <v>411000</v>
      </c>
      <c r="B3171" s="43" t="s">
        <v>43</v>
      </c>
      <c r="C3171" s="41">
        <f t="shared" ref="C3171" si="1178">SUM(C3172:C3175)</f>
        <v>1319300</v>
      </c>
      <c r="D3171" s="41">
        <f t="shared" ref="D3171" si="1179">SUM(D3172:D3175)</f>
        <v>1424500</v>
      </c>
      <c r="E3171" s="41">
        <f>SUM(E3172:E3175)</f>
        <v>0</v>
      </c>
      <c r="F3171" s="283">
        <f t="shared" si="1177"/>
        <v>107.97392556658833</v>
      </c>
      <c r="G3171" s="25"/>
      <c r="H3171" s="264"/>
    </row>
    <row r="3172" spans="1:8" s="26" customFormat="1" x14ac:dyDescent="0.2">
      <c r="A3172" s="52">
        <v>411100</v>
      </c>
      <c r="B3172" s="45" t="s">
        <v>44</v>
      </c>
      <c r="C3172" s="54">
        <v>1230000</v>
      </c>
      <c r="D3172" s="46">
        <v>1343000</v>
      </c>
      <c r="E3172" s="54">
        <v>0</v>
      </c>
      <c r="F3172" s="280">
        <f t="shared" si="1177"/>
        <v>109.1869918699187</v>
      </c>
      <c r="G3172" s="25"/>
      <c r="H3172" s="264"/>
    </row>
    <row r="3173" spans="1:8" s="26" customFormat="1" ht="40.5" x14ac:dyDescent="0.2">
      <c r="A3173" s="52">
        <v>411200</v>
      </c>
      <c r="B3173" s="45" t="s">
        <v>45</v>
      </c>
      <c r="C3173" s="54">
        <v>53000</v>
      </c>
      <c r="D3173" s="46">
        <v>59000</v>
      </c>
      <c r="E3173" s="54">
        <v>0</v>
      </c>
      <c r="F3173" s="280">
        <f t="shared" si="1177"/>
        <v>111.32075471698113</v>
      </c>
      <c r="G3173" s="25"/>
      <c r="H3173" s="264"/>
    </row>
    <row r="3174" spans="1:8" s="26" customFormat="1" ht="40.5" x14ac:dyDescent="0.2">
      <c r="A3174" s="52">
        <v>411300</v>
      </c>
      <c r="B3174" s="45" t="s">
        <v>46</v>
      </c>
      <c r="C3174" s="54">
        <v>22300</v>
      </c>
      <c r="D3174" s="46">
        <v>7400</v>
      </c>
      <c r="E3174" s="54">
        <v>0</v>
      </c>
      <c r="F3174" s="280">
        <f t="shared" si="1177"/>
        <v>33.183856502242151</v>
      </c>
      <c r="G3174" s="25"/>
      <c r="H3174" s="264"/>
    </row>
    <row r="3175" spans="1:8" s="26" customFormat="1" x14ac:dyDescent="0.2">
      <c r="A3175" s="52">
        <v>411400</v>
      </c>
      <c r="B3175" s="45" t="s">
        <v>47</v>
      </c>
      <c r="C3175" s="54">
        <v>13999.999999999995</v>
      </c>
      <c r="D3175" s="46">
        <v>15100</v>
      </c>
      <c r="E3175" s="54">
        <v>0</v>
      </c>
      <c r="F3175" s="280">
        <f t="shared" si="1177"/>
        <v>107.85714285714289</v>
      </c>
      <c r="G3175" s="25"/>
      <c r="H3175" s="264"/>
    </row>
    <row r="3176" spans="1:8" s="26" customFormat="1" x14ac:dyDescent="0.2">
      <c r="A3176" s="42">
        <v>412000</v>
      </c>
      <c r="B3176" s="47" t="s">
        <v>48</v>
      </c>
      <c r="C3176" s="41">
        <f>SUM(C3177:C3186)</f>
        <v>81200</v>
      </c>
      <c r="D3176" s="41">
        <f>SUM(D3177:D3186)</f>
        <v>82700</v>
      </c>
      <c r="E3176" s="41">
        <f>SUM(E3177:E3186)</f>
        <v>0</v>
      </c>
      <c r="F3176" s="283">
        <f t="shared" si="1177"/>
        <v>101.84729064039408</v>
      </c>
      <c r="G3176" s="25"/>
      <c r="H3176" s="264"/>
    </row>
    <row r="3177" spans="1:8" s="26" customFormat="1" ht="40.5" x14ac:dyDescent="0.2">
      <c r="A3177" s="52">
        <v>412200</v>
      </c>
      <c r="B3177" s="45" t="s">
        <v>50</v>
      </c>
      <c r="C3177" s="54">
        <v>36000</v>
      </c>
      <c r="D3177" s="46">
        <v>37000</v>
      </c>
      <c r="E3177" s="54">
        <v>0</v>
      </c>
      <c r="F3177" s="280">
        <f t="shared" si="1177"/>
        <v>102.77777777777777</v>
      </c>
      <c r="G3177" s="25"/>
      <c r="H3177" s="264"/>
    </row>
    <row r="3178" spans="1:8" s="26" customFormat="1" x14ac:dyDescent="0.2">
      <c r="A3178" s="52">
        <v>412300</v>
      </c>
      <c r="B3178" s="45" t="s">
        <v>51</v>
      </c>
      <c r="C3178" s="54">
        <v>13000</v>
      </c>
      <c r="D3178" s="46">
        <v>13000</v>
      </c>
      <c r="E3178" s="54">
        <v>0</v>
      </c>
      <c r="F3178" s="280">
        <f t="shared" si="1177"/>
        <v>100</v>
      </c>
      <c r="G3178" s="25"/>
      <c r="H3178" s="264"/>
    </row>
    <row r="3179" spans="1:8" s="26" customFormat="1" x14ac:dyDescent="0.2">
      <c r="A3179" s="52">
        <v>412500</v>
      </c>
      <c r="B3179" s="45" t="s">
        <v>55</v>
      </c>
      <c r="C3179" s="54">
        <v>8000.0000000000009</v>
      </c>
      <c r="D3179" s="46">
        <v>8000.0000000000009</v>
      </c>
      <c r="E3179" s="54">
        <v>0</v>
      </c>
      <c r="F3179" s="280">
        <f t="shared" si="1177"/>
        <v>100</v>
      </c>
      <c r="G3179" s="25"/>
      <c r="H3179" s="264"/>
    </row>
    <row r="3180" spans="1:8" s="26" customFormat="1" x14ac:dyDescent="0.2">
      <c r="A3180" s="52">
        <v>412600</v>
      </c>
      <c r="B3180" s="45" t="s">
        <v>56</v>
      </c>
      <c r="C3180" s="54">
        <v>5000</v>
      </c>
      <c r="D3180" s="46">
        <v>5000</v>
      </c>
      <c r="E3180" s="54">
        <v>0</v>
      </c>
      <c r="F3180" s="280">
        <f t="shared" si="1177"/>
        <v>100</v>
      </c>
      <c r="G3180" s="25"/>
      <c r="H3180" s="264"/>
    </row>
    <row r="3181" spans="1:8" s="26" customFormat="1" x14ac:dyDescent="0.2">
      <c r="A3181" s="52">
        <v>412700</v>
      </c>
      <c r="B3181" s="45" t="s">
        <v>58</v>
      </c>
      <c r="C3181" s="54">
        <v>6500</v>
      </c>
      <c r="D3181" s="46">
        <v>10000</v>
      </c>
      <c r="E3181" s="54">
        <v>0</v>
      </c>
      <c r="F3181" s="280">
        <f t="shared" si="1177"/>
        <v>153.84615384615387</v>
      </c>
      <c r="G3181" s="25"/>
      <c r="H3181" s="264"/>
    </row>
    <row r="3182" spans="1:8" s="26" customFormat="1" x14ac:dyDescent="0.2">
      <c r="A3182" s="52">
        <v>412900</v>
      </c>
      <c r="B3182" s="49" t="s">
        <v>73</v>
      </c>
      <c r="C3182" s="54">
        <v>2000</v>
      </c>
      <c r="D3182" s="46">
        <v>2200</v>
      </c>
      <c r="E3182" s="54">
        <v>0</v>
      </c>
      <c r="F3182" s="280">
        <f t="shared" si="1177"/>
        <v>110.00000000000001</v>
      </c>
      <c r="G3182" s="25"/>
      <c r="H3182" s="264"/>
    </row>
    <row r="3183" spans="1:8" s="26" customFormat="1" x14ac:dyDescent="0.2">
      <c r="A3183" s="52">
        <v>412900</v>
      </c>
      <c r="B3183" s="49" t="s">
        <v>74</v>
      </c>
      <c r="C3183" s="54">
        <v>1000</v>
      </c>
      <c r="D3183" s="46">
        <v>1000</v>
      </c>
      <c r="E3183" s="54">
        <v>0</v>
      </c>
      <c r="F3183" s="280">
        <f t="shared" si="1177"/>
        <v>100</v>
      </c>
      <c r="G3183" s="25"/>
      <c r="H3183" s="264"/>
    </row>
    <row r="3184" spans="1:8" s="26" customFormat="1" x14ac:dyDescent="0.2">
      <c r="A3184" s="52">
        <v>412900</v>
      </c>
      <c r="B3184" s="49" t="s">
        <v>75</v>
      </c>
      <c r="C3184" s="54">
        <v>4000</v>
      </c>
      <c r="D3184" s="46">
        <v>700</v>
      </c>
      <c r="E3184" s="54">
        <v>0</v>
      </c>
      <c r="F3184" s="280">
        <f t="shared" si="1177"/>
        <v>17.5</v>
      </c>
      <c r="G3184" s="25"/>
      <c r="H3184" s="264"/>
    </row>
    <row r="3185" spans="1:8" s="26" customFormat="1" x14ac:dyDescent="0.2">
      <c r="A3185" s="52">
        <v>412900</v>
      </c>
      <c r="B3185" s="49" t="s">
        <v>76</v>
      </c>
      <c r="C3185" s="54">
        <v>2500</v>
      </c>
      <c r="D3185" s="46">
        <v>2300</v>
      </c>
      <c r="E3185" s="54">
        <v>0</v>
      </c>
      <c r="F3185" s="280">
        <f t="shared" si="1177"/>
        <v>92</v>
      </c>
      <c r="G3185" s="25"/>
      <c r="H3185" s="264"/>
    </row>
    <row r="3186" spans="1:8" s="26" customFormat="1" x14ac:dyDescent="0.2">
      <c r="A3186" s="52">
        <v>412900</v>
      </c>
      <c r="B3186" s="45" t="s">
        <v>78</v>
      </c>
      <c r="C3186" s="54">
        <v>3199.9999999999982</v>
      </c>
      <c r="D3186" s="46">
        <v>3500</v>
      </c>
      <c r="E3186" s="54">
        <v>0</v>
      </c>
      <c r="F3186" s="280">
        <f t="shared" si="1177"/>
        <v>109.37500000000007</v>
      </c>
      <c r="G3186" s="25"/>
      <c r="H3186" s="264"/>
    </row>
    <row r="3187" spans="1:8" s="51" customFormat="1" x14ac:dyDescent="0.2">
      <c r="A3187" s="42">
        <v>510000</v>
      </c>
      <c r="B3187" s="47" t="s">
        <v>245</v>
      </c>
      <c r="C3187" s="41">
        <f>C3188+C3190</f>
        <v>148000</v>
      </c>
      <c r="D3187" s="41">
        <f>D3188+D3190</f>
        <v>10000</v>
      </c>
      <c r="E3187" s="41">
        <f t="shared" ref="E3187" si="1180">E3188</f>
        <v>0</v>
      </c>
      <c r="F3187" s="283"/>
      <c r="G3187" s="266"/>
      <c r="H3187" s="264"/>
    </row>
    <row r="3188" spans="1:8" s="51" customFormat="1" x14ac:dyDescent="0.2">
      <c r="A3188" s="42">
        <v>511000</v>
      </c>
      <c r="B3188" s="47" t="s">
        <v>246</v>
      </c>
      <c r="C3188" s="41">
        <f>C3189+0</f>
        <v>146000</v>
      </c>
      <c r="D3188" s="41">
        <f>D3189+0</f>
        <v>8000</v>
      </c>
      <c r="E3188" s="41">
        <f>E3189+0</f>
        <v>0</v>
      </c>
      <c r="F3188" s="283"/>
      <c r="G3188" s="266"/>
      <c r="H3188" s="264"/>
    </row>
    <row r="3189" spans="1:8" s="26" customFormat="1" x14ac:dyDescent="0.2">
      <c r="A3189" s="52">
        <v>511300</v>
      </c>
      <c r="B3189" s="45" t="s">
        <v>249</v>
      </c>
      <c r="C3189" s="54">
        <v>146000</v>
      </c>
      <c r="D3189" s="46">
        <v>8000</v>
      </c>
      <c r="E3189" s="54">
        <v>0</v>
      </c>
      <c r="F3189" s="280"/>
      <c r="G3189" s="25"/>
      <c r="H3189" s="264"/>
    </row>
    <row r="3190" spans="1:8" s="51" customFormat="1" x14ac:dyDescent="0.2">
      <c r="A3190" s="42">
        <v>516000</v>
      </c>
      <c r="B3190" s="47" t="s">
        <v>257</v>
      </c>
      <c r="C3190" s="41">
        <f t="shared" ref="C3190" si="1181">C3191</f>
        <v>2000</v>
      </c>
      <c r="D3190" s="41">
        <f t="shared" ref="D3190" si="1182">D3191</f>
        <v>2000</v>
      </c>
      <c r="E3190" s="74"/>
      <c r="F3190" s="283">
        <f>D3190/C3190*100</f>
        <v>100</v>
      </c>
      <c r="G3190" s="266"/>
      <c r="H3190" s="264"/>
    </row>
    <row r="3191" spans="1:8" s="26" customFormat="1" x14ac:dyDescent="0.2">
      <c r="A3191" s="52">
        <v>516100</v>
      </c>
      <c r="B3191" s="45" t="s">
        <v>257</v>
      </c>
      <c r="C3191" s="54">
        <v>2000</v>
      </c>
      <c r="D3191" s="46">
        <v>2000</v>
      </c>
      <c r="E3191" s="54">
        <v>0</v>
      </c>
      <c r="F3191" s="280">
        <f>D3191/C3191*100</f>
        <v>100</v>
      </c>
      <c r="G3191" s="25"/>
      <c r="H3191" s="264"/>
    </row>
    <row r="3192" spans="1:8" s="51" customFormat="1" x14ac:dyDescent="0.2">
      <c r="A3192" s="42">
        <v>630000</v>
      </c>
      <c r="B3192" s="47" t="s">
        <v>277</v>
      </c>
      <c r="C3192" s="41">
        <f t="shared" ref="C3192" si="1183">C3193+C3196</f>
        <v>24700.000000000007</v>
      </c>
      <c r="D3192" s="41">
        <f t="shared" ref="D3192" si="1184">D3193+D3196</f>
        <v>5000</v>
      </c>
      <c r="E3192" s="41">
        <f>E3193+E3196</f>
        <v>4000</v>
      </c>
      <c r="F3192" s="283">
        <f>D3192/C3192*100</f>
        <v>20.242914979757078</v>
      </c>
      <c r="G3192" s="266"/>
      <c r="H3192" s="264"/>
    </row>
    <row r="3193" spans="1:8" s="51" customFormat="1" x14ac:dyDescent="0.2">
      <c r="A3193" s="42">
        <v>631000</v>
      </c>
      <c r="B3193" s="47" t="s">
        <v>278</v>
      </c>
      <c r="C3193" s="41">
        <f t="shared" ref="C3193" si="1185">C3195+C3194</f>
        <v>700</v>
      </c>
      <c r="D3193" s="41">
        <f t="shared" ref="D3193:E3193" si="1186">D3195+D3194</f>
        <v>0</v>
      </c>
      <c r="E3193" s="41">
        <f t="shared" si="1186"/>
        <v>4000</v>
      </c>
      <c r="F3193" s="283">
        <f>D3193/C3193*100</f>
        <v>0</v>
      </c>
      <c r="G3193" s="266"/>
      <c r="H3193" s="264"/>
    </row>
    <row r="3194" spans="1:8" s="26" customFormat="1" x14ac:dyDescent="0.2">
      <c r="A3194" s="52">
        <v>631200</v>
      </c>
      <c r="B3194" s="45" t="s">
        <v>280</v>
      </c>
      <c r="C3194" s="54">
        <v>0</v>
      </c>
      <c r="D3194" s="46">
        <v>0</v>
      </c>
      <c r="E3194" s="46">
        <v>4000</v>
      </c>
      <c r="F3194" s="280">
        <v>0</v>
      </c>
      <c r="G3194" s="25"/>
      <c r="H3194" s="264"/>
    </row>
    <row r="3195" spans="1:8" s="26" customFormat="1" x14ac:dyDescent="0.2">
      <c r="A3195" s="52">
        <v>631900</v>
      </c>
      <c r="B3195" s="45" t="s">
        <v>281</v>
      </c>
      <c r="C3195" s="54">
        <v>700</v>
      </c>
      <c r="D3195" s="46">
        <v>0</v>
      </c>
      <c r="E3195" s="54">
        <v>0</v>
      </c>
      <c r="F3195" s="280">
        <f>D3195/C3195*100</f>
        <v>0</v>
      </c>
      <c r="G3195" s="25"/>
      <c r="H3195" s="264"/>
    </row>
    <row r="3196" spans="1:8" s="51" customFormat="1" x14ac:dyDescent="0.2">
      <c r="A3196" s="42">
        <v>638000</v>
      </c>
      <c r="B3196" s="47" t="s">
        <v>284</v>
      </c>
      <c r="C3196" s="41">
        <f t="shared" ref="C3196" si="1187">C3197</f>
        <v>24000.000000000007</v>
      </c>
      <c r="D3196" s="41">
        <f t="shared" ref="D3196" si="1188">D3197</f>
        <v>5000</v>
      </c>
      <c r="E3196" s="41">
        <f t="shared" ref="E3196" si="1189">E3197</f>
        <v>0</v>
      </c>
      <c r="F3196" s="283">
        <f>D3196/C3196*100</f>
        <v>20.833333333333325</v>
      </c>
      <c r="G3196" s="266"/>
      <c r="H3196" s="264"/>
    </row>
    <row r="3197" spans="1:8" s="26" customFormat="1" x14ac:dyDescent="0.2">
      <c r="A3197" s="52">
        <v>638100</v>
      </c>
      <c r="B3197" s="45" t="s">
        <v>285</v>
      </c>
      <c r="C3197" s="54">
        <v>24000.000000000007</v>
      </c>
      <c r="D3197" s="46">
        <v>5000</v>
      </c>
      <c r="E3197" s="54">
        <v>0</v>
      </c>
      <c r="F3197" s="280">
        <f>D3197/C3197*100</f>
        <v>20.833333333333325</v>
      </c>
      <c r="G3197" s="25"/>
      <c r="H3197" s="264"/>
    </row>
    <row r="3198" spans="1:8" s="26" customFormat="1" x14ac:dyDescent="0.2">
      <c r="A3198" s="82"/>
      <c r="B3198" s="76" t="s">
        <v>294</v>
      </c>
      <c r="C3198" s="80">
        <f>C3170+C3187+C3192</f>
        <v>1573200</v>
      </c>
      <c r="D3198" s="80">
        <f>D3170+D3187+D3192</f>
        <v>1522200</v>
      </c>
      <c r="E3198" s="80">
        <f>E3170+E3187+E3192</f>
        <v>4000</v>
      </c>
      <c r="F3198" s="30">
        <f>D3198/C3198*100</f>
        <v>96.7581998474447</v>
      </c>
      <c r="G3198" s="25"/>
      <c r="H3198" s="264"/>
    </row>
    <row r="3199" spans="1:8" s="26" customFormat="1" x14ac:dyDescent="0.2">
      <c r="A3199" s="62"/>
      <c r="B3199" s="40"/>
      <c r="C3199" s="63"/>
      <c r="D3199" s="63"/>
      <c r="E3199" s="63"/>
      <c r="F3199" s="145"/>
      <c r="G3199" s="25"/>
      <c r="H3199" s="264"/>
    </row>
    <row r="3200" spans="1:8" s="26" customFormat="1" x14ac:dyDescent="0.2">
      <c r="A3200" s="39"/>
      <c r="B3200" s="40"/>
      <c r="C3200" s="63"/>
      <c r="D3200" s="63"/>
      <c r="E3200" s="63"/>
      <c r="F3200" s="145"/>
      <c r="G3200" s="25"/>
      <c r="H3200" s="264"/>
    </row>
    <row r="3201" spans="1:8" s="26" customFormat="1" x14ac:dyDescent="0.2">
      <c r="A3201" s="44" t="s">
        <v>472</v>
      </c>
      <c r="B3201" s="47"/>
      <c r="C3201" s="46"/>
      <c r="D3201" s="46"/>
      <c r="E3201" s="46"/>
      <c r="F3201" s="282"/>
      <c r="G3201" s="25"/>
      <c r="H3201" s="264"/>
    </row>
    <row r="3202" spans="1:8" s="26" customFormat="1" x14ac:dyDescent="0.2">
      <c r="A3202" s="44" t="s">
        <v>377</v>
      </c>
      <c r="B3202" s="47"/>
      <c r="C3202" s="46"/>
      <c r="D3202" s="46"/>
      <c r="E3202" s="46"/>
      <c r="F3202" s="282"/>
      <c r="G3202" s="25"/>
      <c r="H3202" s="264"/>
    </row>
    <row r="3203" spans="1:8" s="26" customFormat="1" x14ac:dyDescent="0.2">
      <c r="A3203" s="44" t="s">
        <v>473</v>
      </c>
      <c r="B3203" s="47"/>
      <c r="C3203" s="46"/>
      <c r="D3203" s="46"/>
      <c r="E3203" s="46"/>
      <c r="F3203" s="282"/>
      <c r="G3203" s="25"/>
      <c r="H3203" s="264"/>
    </row>
    <row r="3204" spans="1:8" s="26" customFormat="1" x14ac:dyDescent="0.2">
      <c r="A3204" s="44" t="s">
        <v>293</v>
      </c>
      <c r="B3204" s="47"/>
      <c r="C3204" s="46"/>
      <c r="D3204" s="46"/>
      <c r="E3204" s="46"/>
      <c r="F3204" s="282"/>
      <c r="G3204" s="25"/>
      <c r="H3204" s="264"/>
    </row>
    <row r="3205" spans="1:8" s="26" customFormat="1" x14ac:dyDescent="0.2">
      <c r="A3205" s="44"/>
      <c r="B3205" s="72"/>
      <c r="C3205" s="63"/>
      <c r="D3205" s="63"/>
      <c r="E3205" s="63"/>
      <c r="F3205" s="145"/>
      <c r="G3205" s="25"/>
      <c r="H3205" s="264"/>
    </row>
    <row r="3206" spans="1:8" s="26" customFormat="1" x14ac:dyDescent="0.2">
      <c r="A3206" s="42">
        <v>410000</v>
      </c>
      <c r="B3206" s="43" t="s">
        <v>42</v>
      </c>
      <c r="C3206" s="41">
        <f t="shared" ref="C3206" si="1190">C3207+C3212</f>
        <v>3201300</v>
      </c>
      <c r="D3206" s="41">
        <f t="shared" ref="D3206" si="1191">D3207+D3212</f>
        <v>3713100</v>
      </c>
      <c r="E3206" s="41">
        <f>E3207+E3212</f>
        <v>0</v>
      </c>
      <c r="F3206" s="283">
        <f t="shared" ref="F3206:F3217" si="1192">D3206/C3206*100</f>
        <v>115.9872551775841</v>
      </c>
      <c r="G3206" s="25"/>
      <c r="H3206" s="264"/>
    </row>
    <row r="3207" spans="1:8" s="26" customFormat="1" x14ac:dyDescent="0.2">
      <c r="A3207" s="42">
        <v>411000</v>
      </c>
      <c r="B3207" s="43" t="s">
        <v>43</v>
      </c>
      <c r="C3207" s="41">
        <f t="shared" ref="C3207" si="1193">SUM(C3208:C3211)</f>
        <v>2862400</v>
      </c>
      <c r="D3207" s="41">
        <f t="shared" ref="D3207" si="1194">SUM(D3208:D3211)</f>
        <v>3380300</v>
      </c>
      <c r="E3207" s="41">
        <f>SUM(E3208:E3211)</f>
        <v>0</v>
      </c>
      <c r="F3207" s="283">
        <f t="shared" si="1192"/>
        <v>118.09320849636669</v>
      </c>
      <c r="G3207" s="25"/>
      <c r="H3207" s="264"/>
    </row>
    <row r="3208" spans="1:8" s="26" customFormat="1" x14ac:dyDescent="0.2">
      <c r="A3208" s="52">
        <v>411100</v>
      </c>
      <c r="B3208" s="45" t="s">
        <v>44</v>
      </c>
      <c r="C3208" s="54">
        <v>2610800</v>
      </c>
      <c r="D3208" s="46">
        <v>3218000</v>
      </c>
      <c r="E3208" s="54">
        <v>0</v>
      </c>
      <c r="F3208" s="280">
        <f t="shared" si="1192"/>
        <v>123.25723916041061</v>
      </c>
      <c r="G3208" s="25"/>
      <c r="H3208" s="264"/>
    </row>
    <row r="3209" spans="1:8" s="26" customFormat="1" ht="40.5" x14ac:dyDescent="0.2">
      <c r="A3209" s="52">
        <v>411200</v>
      </c>
      <c r="B3209" s="45" t="s">
        <v>45</v>
      </c>
      <c r="C3209" s="54">
        <v>121700</v>
      </c>
      <c r="D3209" s="46">
        <v>100300</v>
      </c>
      <c r="E3209" s="54">
        <v>0</v>
      </c>
      <c r="F3209" s="280">
        <f t="shared" si="1192"/>
        <v>82.415776499589157</v>
      </c>
      <c r="G3209" s="25"/>
      <c r="H3209" s="264"/>
    </row>
    <row r="3210" spans="1:8" s="26" customFormat="1" ht="40.5" x14ac:dyDescent="0.2">
      <c r="A3210" s="52">
        <v>411300</v>
      </c>
      <c r="B3210" s="45" t="s">
        <v>46</v>
      </c>
      <c r="C3210" s="54">
        <v>93700</v>
      </c>
      <c r="D3210" s="46">
        <v>50000</v>
      </c>
      <c r="E3210" s="54">
        <v>0</v>
      </c>
      <c r="F3210" s="280">
        <f t="shared" si="1192"/>
        <v>53.361792956243328</v>
      </c>
      <c r="G3210" s="25"/>
      <c r="H3210" s="264"/>
    </row>
    <row r="3211" spans="1:8" s="26" customFormat="1" x14ac:dyDescent="0.2">
      <c r="A3211" s="52">
        <v>411400</v>
      </c>
      <c r="B3211" s="45" t="s">
        <v>47</v>
      </c>
      <c r="C3211" s="54">
        <v>36200</v>
      </c>
      <c r="D3211" s="46">
        <v>12000</v>
      </c>
      <c r="E3211" s="54">
        <v>0</v>
      </c>
      <c r="F3211" s="280">
        <f t="shared" si="1192"/>
        <v>33.149171270718227</v>
      </c>
      <c r="G3211" s="25"/>
      <c r="H3211" s="264"/>
    </row>
    <row r="3212" spans="1:8" s="26" customFormat="1" x14ac:dyDescent="0.2">
      <c r="A3212" s="42">
        <v>412000</v>
      </c>
      <c r="B3212" s="47" t="s">
        <v>48</v>
      </c>
      <c r="C3212" s="41">
        <f t="shared" ref="C3212" si="1195">SUM(C3213:C3223)</f>
        <v>338900</v>
      </c>
      <c r="D3212" s="41">
        <f t="shared" ref="D3212" si="1196">SUM(D3213:D3223)</f>
        <v>332800</v>
      </c>
      <c r="E3212" s="41">
        <f>SUM(E3213:E3223)</f>
        <v>0</v>
      </c>
      <c r="F3212" s="283">
        <f t="shared" si="1192"/>
        <v>98.200059014458546</v>
      </c>
      <c r="G3212" s="25"/>
      <c r="H3212" s="264"/>
    </row>
    <row r="3213" spans="1:8" s="26" customFormat="1" ht="40.5" x14ac:dyDescent="0.2">
      <c r="A3213" s="52">
        <v>412200</v>
      </c>
      <c r="B3213" s="45" t="s">
        <v>50</v>
      </c>
      <c r="C3213" s="54">
        <v>200000</v>
      </c>
      <c r="D3213" s="46">
        <v>200000</v>
      </c>
      <c r="E3213" s="54">
        <v>0</v>
      </c>
      <c r="F3213" s="280">
        <f t="shared" si="1192"/>
        <v>100</v>
      </c>
      <c r="G3213" s="25"/>
      <c r="H3213" s="264"/>
    </row>
    <row r="3214" spans="1:8" s="26" customFormat="1" x14ac:dyDescent="0.2">
      <c r="A3214" s="52">
        <v>412300</v>
      </c>
      <c r="B3214" s="45" t="s">
        <v>51</v>
      </c>
      <c r="C3214" s="54">
        <v>42900</v>
      </c>
      <c r="D3214" s="46">
        <v>42000</v>
      </c>
      <c r="E3214" s="54">
        <v>0</v>
      </c>
      <c r="F3214" s="280">
        <f t="shared" si="1192"/>
        <v>97.902097902097907</v>
      </c>
      <c r="G3214" s="25"/>
      <c r="H3214" s="264"/>
    </row>
    <row r="3215" spans="1:8" s="26" customFormat="1" x14ac:dyDescent="0.2">
      <c r="A3215" s="52">
        <v>412500</v>
      </c>
      <c r="B3215" s="45" t="s">
        <v>55</v>
      </c>
      <c r="C3215" s="54">
        <v>14000</v>
      </c>
      <c r="D3215" s="46">
        <v>9000</v>
      </c>
      <c r="E3215" s="54">
        <v>0</v>
      </c>
      <c r="F3215" s="280">
        <f t="shared" si="1192"/>
        <v>64.285714285714292</v>
      </c>
      <c r="G3215" s="25"/>
      <c r="H3215" s="264"/>
    </row>
    <row r="3216" spans="1:8" s="26" customFormat="1" x14ac:dyDescent="0.2">
      <c r="A3216" s="52">
        <v>412600</v>
      </c>
      <c r="B3216" s="45" t="s">
        <v>56</v>
      </c>
      <c r="C3216" s="54">
        <v>12000</v>
      </c>
      <c r="D3216" s="46">
        <v>9000</v>
      </c>
      <c r="E3216" s="54">
        <v>0</v>
      </c>
      <c r="F3216" s="280">
        <f t="shared" si="1192"/>
        <v>75</v>
      </c>
      <c r="G3216" s="25"/>
      <c r="H3216" s="264"/>
    </row>
    <row r="3217" spans="1:8" s="26" customFormat="1" x14ac:dyDescent="0.2">
      <c r="A3217" s="52">
        <v>412700</v>
      </c>
      <c r="B3217" s="45" t="s">
        <v>58</v>
      </c>
      <c r="C3217" s="54">
        <v>25500</v>
      </c>
      <c r="D3217" s="46">
        <v>21700</v>
      </c>
      <c r="E3217" s="54">
        <v>0</v>
      </c>
      <c r="F3217" s="280">
        <f t="shared" si="1192"/>
        <v>85.098039215686271</v>
      </c>
      <c r="G3217" s="25"/>
      <c r="H3217" s="264"/>
    </row>
    <row r="3218" spans="1:8" s="26" customFormat="1" x14ac:dyDescent="0.2">
      <c r="A3218" s="52">
        <v>412900</v>
      </c>
      <c r="B3218" s="49" t="s">
        <v>72</v>
      </c>
      <c r="C3218" s="54">
        <v>0</v>
      </c>
      <c r="D3218" s="46">
        <v>2000</v>
      </c>
      <c r="E3218" s="54">
        <v>0</v>
      </c>
      <c r="F3218" s="280">
        <v>0</v>
      </c>
      <c r="G3218" s="25"/>
      <c r="H3218" s="264"/>
    </row>
    <row r="3219" spans="1:8" s="26" customFormat="1" x14ac:dyDescent="0.2">
      <c r="A3219" s="52">
        <v>412900</v>
      </c>
      <c r="B3219" s="49" t="s">
        <v>73</v>
      </c>
      <c r="C3219" s="54">
        <v>31500</v>
      </c>
      <c r="D3219" s="46">
        <v>36000</v>
      </c>
      <c r="E3219" s="54">
        <v>0</v>
      </c>
      <c r="F3219" s="280">
        <f t="shared" ref="F3219:F3227" si="1197">D3219/C3219*100</f>
        <v>114.28571428571428</v>
      </c>
      <c r="G3219" s="25"/>
      <c r="H3219" s="264"/>
    </row>
    <row r="3220" spans="1:8" s="26" customFormat="1" x14ac:dyDescent="0.2">
      <c r="A3220" s="52">
        <v>412900</v>
      </c>
      <c r="B3220" s="49" t="s">
        <v>74</v>
      </c>
      <c r="C3220" s="54">
        <v>1000</v>
      </c>
      <c r="D3220" s="46">
        <v>1100</v>
      </c>
      <c r="E3220" s="54">
        <v>0</v>
      </c>
      <c r="F3220" s="280">
        <f t="shared" si="1197"/>
        <v>110.00000000000001</v>
      </c>
      <c r="G3220" s="25"/>
      <c r="H3220" s="264"/>
    </row>
    <row r="3221" spans="1:8" s="26" customFormat="1" x14ac:dyDescent="0.2">
      <c r="A3221" s="52">
        <v>412900</v>
      </c>
      <c r="B3221" s="49" t="s">
        <v>75</v>
      </c>
      <c r="C3221" s="54">
        <v>5000</v>
      </c>
      <c r="D3221" s="46">
        <v>5000</v>
      </c>
      <c r="E3221" s="54">
        <v>0</v>
      </c>
      <c r="F3221" s="280">
        <f t="shared" si="1197"/>
        <v>100</v>
      </c>
      <c r="G3221" s="25"/>
      <c r="H3221" s="264"/>
    </row>
    <row r="3222" spans="1:8" s="26" customFormat="1" x14ac:dyDescent="0.2">
      <c r="A3222" s="52">
        <v>412900</v>
      </c>
      <c r="B3222" s="49" t="s">
        <v>76</v>
      </c>
      <c r="C3222" s="54">
        <v>5000</v>
      </c>
      <c r="D3222" s="46">
        <v>5000</v>
      </c>
      <c r="E3222" s="54">
        <v>0</v>
      </c>
      <c r="F3222" s="280">
        <f t="shared" si="1197"/>
        <v>100</v>
      </c>
      <c r="G3222" s="25"/>
      <c r="H3222" s="264"/>
    </row>
    <row r="3223" spans="1:8" s="26" customFormat="1" x14ac:dyDescent="0.2">
      <c r="A3223" s="52">
        <v>412900</v>
      </c>
      <c r="B3223" s="45" t="s">
        <v>78</v>
      </c>
      <c r="C3223" s="54">
        <v>2000</v>
      </c>
      <c r="D3223" s="46">
        <v>2000</v>
      </c>
      <c r="E3223" s="54">
        <v>0</v>
      </c>
      <c r="F3223" s="280">
        <f t="shared" si="1197"/>
        <v>100</v>
      </c>
      <c r="G3223" s="25"/>
      <c r="H3223" s="264"/>
    </row>
    <row r="3224" spans="1:8" s="26" customFormat="1" x14ac:dyDescent="0.2">
      <c r="A3224" s="42">
        <v>510000</v>
      </c>
      <c r="B3224" s="47" t="s">
        <v>245</v>
      </c>
      <c r="C3224" s="41">
        <f t="shared" ref="C3224" si="1198">C3225</f>
        <v>10000</v>
      </c>
      <c r="D3224" s="41">
        <f t="shared" ref="D3224" si="1199">D3225</f>
        <v>10000</v>
      </c>
      <c r="E3224" s="41">
        <f t="shared" ref="E3224" si="1200">E3225</f>
        <v>0</v>
      </c>
      <c r="F3224" s="283">
        <f t="shared" si="1197"/>
        <v>100</v>
      </c>
      <c r="G3224" s="25"/>
      <c r="H3224" s="264"/>
    </row>
    <row r="3225" spans="1:8" s="26" customFormat="1" x14ac:dyDescent="0.2">
      <c r="A3225" s="42">
        <v>511000</v>
      </c>
      <c r="B3225" s="47" t="s">
        <v>246</v>
      </c>
      <c r="C3225" s="41">
        <f>SUM(C3226:C3226)</f>
        <v>10000</v>
      </c>
      <c r="D3225" s="41">
        <f>SUM(D3226:D3226)</f>
        <v>10000</v>
      </c>
      <c r="E3225" s="41">
        <f>SUM(E3226:E3226)</f>
        <v>0</v>
      </c>
      <c r="F3225" s="283">
        <f t="shared" si="1197"/>
        <v>100</v>
      </c>
      <c r="G3225" s="25"/>
      <c r="H3225" s="264"/>
    </row>
    <row r="3226" spans="1:8" s="26" customFormat="1" x14ac:dyDescent="0.2">
      <c r="A3226" s="52">
        <v>511300</v>
      </c>
      <c r="B3226" s="45" t="s">
        <v>249</v>
      </c>
      <c r="C3226" s="54">
        <v>10000</v>
      </c>
      <c r="D3226" s="46">
        <v>10000</v>
      </c>
      <c r="E3226" s="54">
        <v>0</v>
      </c>
      <c r="F3226" s="280">
        <f t="shared" si="1197"/>
        <v>100</v>
      </c>
      <c r="G3226" s="25"/>
      <c r="H3226" s="264"/>
    </row>
    <row r="3227" spans="1:8" s="51" customFormat="1" x14ac:dyDescent="0.2">
      <c r="A3227" s="42">
        <v>630000</v>
      </c>
      <c r="B3227" s="47" t="s">
        <v>277</v>
      </c>
      <c r="C3227" s="41">
        <f>C3228+C3230</f>
        <v>107000</v>
      </c>
      <c r="D3227" s="41">
        <f>D3228+D3230</f>
        <v>50000</v>
      </c>
      <c r="E3227" s="41">
        <f>E3228+E3230</f>
        <v>6500000</v>
      </c>
      <c r="F3227" s="283">
        <f t="shared" si="1197"/>
        <v>46.728971962616825</v>
      </c>
      <c r="G3227" s="266"/>
      <c r="H3227" s="264"/>
    </row>
    <row r="3228" spans="1:8" s="51" customFormat="1" x14ac:dyDescent="0.2">
      <c r="A3228" s="42">
        <v>631000</v>
      </c>
      <c r="B3228" s="47" t="s">
        <v>278</v>
      </c>
      <c r="C3228" s="41">
        <f>0+C3229</f>
        <v>0</v>
      </c>
      <c r="D3228" s="41">
        <f>0+D3229</f>
        <v>0</v>
      </c>
      <c r="E3228" s="41">
        <f>0+E3229</f>
        <v>6500000</v>
      </c>
      <c r="F3228" s="283">
        <v>0</v>
      </c>
      <c r="G3228" s="266"/>
      <c r="H3228" s="264"/>
    </row>
    <row r="3229" spans="1:8" s="26" customFormat="1" x14ac:dyDescent="0.2">
      <c r="A3229" s="52">
        <v>631200</v>
      </c>
      <c r="B3229" s="45" t="s">
        <v>280</v>
      </c>
      <c r="C3229" s="54">
        <v>0</v>
      </c>
      <c r="D3229" s="46">
        <v>0</v>
      </c>
      <c r="E3229" s="46">
        <v>6500000</v>
      </c>
      <c r="F3229" s="280">
        <v>0</v>
      </c>
      <c r="G3229" s="25"/>
      <c r="H3229" s="264"/>
    </row>
    <row r="3230" spans="1:8" s="51" customFormat="1" x14ac:dyDescent="0.2">
      <c r="A3230" s="42">
        <v>638000</v>
      </c>
      <c r="B3230" s="47" t="s">
        <v>284</v>
      </c>
      <c r="C3230" s="41">
        <f t="shared" ref="C3230" si="1201">C3231</f>
        <v>107000</v>
      </c>
      <c r="D3230" s="41">
        <f t="shared" ref="D3230" si="1202">D3231</f>
        <v>50000</v>
      </c>
      <c r="E3230" s="41">
        <f t="shared" ref="E3230" si="1203">E3231</f>
        <v>0</v>
      </c>
      <c r="F3230" s="283">
        <f>D3230/C3230*100</f>
        <v>46.728971962616825</v>
      </c>
      <c r="G3230" s="266"/>
      <c r="H3230" s="264"/>
    </row>
    <row r="3231" spans="1:8" s="26" customFormat="1" x14ac:dyDescent="0.2">
      <c r="A3231" s="52">
        <v>638100</v>
      </c>
      <c r="B3231" s="45" t="s">
        <v>285</v>
      </c>
      <c r="C3231" s="54">
        <v>107000</v>
      </c>
      <c r="D3231" s="46">
        <v>50000</v>
      </c>
      <c r="E3231" s="54">
        <v>0</v>
      </c>
      <c r="F3231" s="280">
        <f>D3231/C3231*100</f>
        <v>46.728971962616825</v>
      </c>
      <c r="G3231" s="25"/>
      <c r="H3231" s="264"/>
    </row>
    <row r="3232" spans="1:8" s="26" customFormat="1" x14ac:dyDescent="0.2">
      <c r="A3232" s="82"/>
      <c r="B3232" s="76" t="s">
        <v>294</v>
      </c>
      <c r="C3232" s="80">
        <f>C3206+C3224+C3227</f>
        <v>3318300</v>
      </c>
      <c r="D3232" s="80">
        <f>D3206+D3224+D3227</f>
        <v>3773100</v>
      </c>
      <c r="E3232" s="80">
        <f>E3206+E3224+E3227</f>
        <v>6500000</v>
      </c>
      <c r="F3232" s="30">
        <f>D3232/C3232*100</f>
        <v>113.70581321761142</v>
      </c>
      <c r="G3232" s="25"/>
      <c r="H3232" s="264"/>
    </row>
    <row r="3233" spans="1:8" s="26" customFormat="1" x14ac:dyDescent="0.2">
      <c r="A3233" s="39"/>
      <c r="B3233" s="45"/>
      <c r="C3233" s="46"/>
      <c r="D3233" s="46"/>
      <c r="E3233" s="46"/>
      <c r="F3233" s="282"/>
      <c r="G3233" s="25"/>
      <c r="H3233" s="264"/>
    </row>
    <row r="3234" spans="1:8" s="26" customFormat="1" x14ac:dyDescent="0.2">
      <c r="A3234" s="39"/>
      <c r="B3234" s="40"/>
      <c r="C3234" s="63"/>
      <c r="D3234" s="63"/>
      <c r="E3234" s="63"/>
      <c r="F3234" s="145"/>
      <c r="G3234" s="25"/>
      <c r="H3234" s="264"/>
    </row>
    <row r="3235" spans="1:8" s="26" customFormat="1" x14ac:dyDescent="0.2">
      <c r="A3235" s="44" t="s">
        <v>474</v>
      </c>
      <c r="B3235" s="47"/>
      <c r="C3235" s="46"/>
      <c r="D3235" s="46"/>
      <c r="E3235" s="46"/>
      <c r="F3235" s="282"/>
      <c r="G3235" s="25"/>
      <c r="H3235" s="264"/>
    </row>
    <row r="3236" spans="1:8" s="26" customFormat="1" x14ac:dyDescent="0.2">
      <c r="A3236" s="44" t="s">
        <v>377</v>
      </c>
      <c r="B3236" s="47"/>
      <c r="C3236" s="46"/>
      <c r="D3236" s="46"/>
      <c r="E3236" s="46"/>
      <c r="F3236" s="282"/>
      <c r="G3236" s="25"/>
      <c r="H3236" s="264"/>
    </row>
    <row r="3237" spans="1:8" s="26" customFormat="1" x14ac:dyDescent="0.2">
      <c r="A3237" s="44" t="s">
        <v>475</v>
      </c>
      <c r="B3237" s="47"/>
      <c r="C3237" s="46"/>
      <c r="D3237" s="46"/>
      <c r="E3237" s="46"/>
      <c r="F3237" s="282"/>
      <c r="G3237" s="25"/>
      <c r="H3237" s="264"/>
    </row>
    <row r="3238" spans="1:8" s="26" customFormat="1" x14ac:dyDescent="0.2">
      <c r="A3238" s="44" t="s">
        <v>293</v>
      </c>
      <c r="B3238" s="47"/>
      <c r="C3238" s="46"/>
      <c r="D3238" s="46"/>
      <c r="E3238" s="46"/>
      <c r="F3238" s="282"/>
      <c r="G3238" s="25"/>
      <c r="H3238" s="264"/>
    </row>
    <row r="3239" spans="1:8" s="26" customFormat="1" x14ac:dyDescent="0.2">
      <c r="A3239" s="44"/>
      <c r="B3239" s="72"/>
      <c r="C3239" s="63"/>
      <c r="D3239" s="63"/>
      <c r="E3239" s="63"/>
      <c r="F3239" s="145"/>
      <c r="G3239" s="25"/>
      <c r="H3239" s="264"/>
    </row>
    <row r="3240" spans="1:8" s="26" customFormat="1" x14ac:dyDescent="0.2">
      <c r="A3240" s="42">
        <v>410000</v>
      </c>
      <c r="B3240" s="43" t="s">
        <v>42</v>
      </c>
      <c r="C3240" s="41">
        <f t="shared" ref="C3240" si="1204">C3241+C3246+C3259</f>
        <v>1102000</v>
      </c>
      <c r="D3240" s="41">
        <f t="shared" ref="D3240" si="1205">D3241+D3246+D3259</f>
        <v>1110000</v>
      </c>
      <c r="E3240" s="41">
        <f>E3241+E3246+E3259</f>
        <v>0</v>
      </c>
      <c r="F3240" s="283">
        <f t="shared" ref="F3240:F3257" si="1206">D3240/C3240*100</f>
        <v>100.72595281306715</v>
      </c>
      <c r="G3240" s="25"/>
      <c r="H3240" s="264"/>
    </row>
    <row r="3241" spans="1:8" s="26" customFormat="1" x14ac:dyDescent="0.2">
      <c r="A3241" s="42">
        <v>411000</v>
      </c>
      <c r="B3241" s="43" t="s">
        <v>43</v>
      </c>
      <c r="C3241" s="41">
        <f t="shared" ref="C3241" si="1207">SUM(C3242:C3245)</f>
        <v>874400</v>
      </c>
      <c r="D3241" s="41">
        <f t="shared" ref="D3241" si="1208">SUM(D3242:D3245)</f>
        <v>979200</v>
      </c>
      <c r="E3241" s="41">
        <f>SUM(E3242:E3245)</f>
        <v>0</v>
      </c>
      <c r="F3241" s="283">
        <f t="shared" si="1206"/>
        <v>111.98536139066788</v>
      </c>
      <c r="G3241" s="25"/>
      <c r="H3241" s="264"/>
    </row>
    <row r="3242" spans="1:8" s="26" customFormat="1" x14ac:dyDescent="0.2">
      <c r="A3242" s="52">
        <v>411100</v>
      </c>
      <c r="B3242" s="45" t="s">
        <v>44</v>
      </c>
      <c r="C3242" s="54">
        <v>811000</v>
      </c>
      <c r="D3242" s="46">
        <v>905000</v>
      </c>
      <c r="E3242" s="54">
        <v>0</v>
      </c>
      <c r="F3242" s="280">
        <f t="shared" si="1206"/>
        <v>111.59062885326759</v>
      </c>
      <c r="G3242" s="25"/>
      <c r="H3242" s="264"/>
    </row>
    <row r="3243" spans="1:8" s="26" customFormat="1" ht="40.5" x14ac:dyDescent="0.2">
      <c r="A3243" s="52">
        <v>411200</v>
      </c>
      <c r="B3243" s="45" t="s">
        <v>45</v>
      </c>
      <c r="C3243" s="54">
        <v>36799.999999999956</v>
      </c>
      <c r="D3243" s="46">
        <v>49600</v>
      </c>
      <c r="E3243" s="54">
        <v>0</v>
      </c>
      <c r="F3243" s="280">
        <f t="shared" si="1206"/>
        <v>134.78260869565233</v>
      </c>
      <c r="G3243" s="25"/>
      <c r="H3243" s="264"/>
    </row>
    <row r="3244" spans="1:8" s="26" customFormat="1" ht="40.5" x14ac:dyDescent="0.2">
      <c r="A3244" s="52">
        <v>411300</v>
      </c>
      <c r="B3244" s="45" t="s">
        <v>46</v>
      </c>
      <c r="C3244" s="54">
        <v>14600</v>
      </c>
      <c r="D3244" s="46">
        <v>9600</v>
      </c>
      <c r="E3244" s="54">
        <v>0</v>
      </c>
      <c r="F3244" s="280">
        <f t="shared" si="1206"/>
        <v>65.753424657534239</v>
      </c>
      <c r="G3244" s="25"/>
      <c r="H3244" s="264"/>
    </row>
    <row r="3245" spans="1:8" s="26" customFormat="1" x14ac:dyDescent="0.2">
      <c r="A3245" s="52">
        <v>411400</v>
      </c>
      <c r="B3245" s="45" t="s">
        <v>47</v>
      </c>
      <c r="C3245" s="54">
        <v>12000.000000000004</v>
      </c>
      <c r="D3245" s="46">
        <v>15000</v>
      </c>
      <c r="E3245" s="54">
        <v>0</v>
      </c>
      <c r="F3245" s="280">
        <f t="shared" si="1206"/>
        <v>124.99999999999996</v>
      </c>
      <c r="G3245" s="25"/>
      <c r="H3245" s="264"/>
    </row>
    <row r="3246" spans="1:8" s="26" customFormat="1" x14ac:dyDescent="0.2">
      <c r="A3246" s="42">
        <v>412000</v>
      </c>
      <c r="B3246" s="47" t="s">
        <v>48</v>
      </c>
      <c r="C3246" s="41">
        <f t="shared" ref="C3246" si="1209">SUM(C3247:C3258)</f>
        <v>227100</v>
      </c>
      <c r="D3246" s="41">
        <f t="shared" ref="D3246" si="1210">SUM(D3247:D3258)</f>
        <v>130300</v>
      </c>
      <c r="E3246" s="41">
        <f>SUM(E3247:E3258)</f>
        <v>0</v>
      </c>
      <c r="F3246" s="283">
        <f t="shared" si="1206"/>
        <v>57.375605460149714</v>
      </c>
      <c r="G3246" s="25"/>
      <c r="H3246" s="264"/>
    </row>
    <row r="3247" spans="1:8" s="26" customFormat="1" x14ac:dyDescent="0.2">
      <c r="A3247" s="52">
        <v>412100</v>
      </c>
      <c r="B3247" s="45" t="s">
        <v>49</v>
      </c>
      <c r="C3247" s="54">
        <v>94600</v>
      </c>
      <c r="D3247" s="46">
        <v>0</v>
      </c>
      <c r="E3247" s="54">
        <v>0</v>
      </c>
      <c r="F3247" s="280">
        <f t="shared" si="1206"/>
        <v>0</v>
      </c>
      <c r="G3247" s="25"/>
      <c r="H3247" s="264"/>
    </row>
    <row r="3248" spans="1:8" s="26" customFormat="1" ht="40.5" x14ac:dyDescent="0.2">
      <c r="A3248" s="52">
        <v>412200</v>
      </c>
      <c r="B3248" s="45" t="s">
        <v>50</v>
      </c>
      <c r="C3248" s="54">
        <v>85999.999999999985</v>
      </c>
      <c r="D3248" s="46">
        <v>86000</v>
      </c>
      <c r="E3248" s="54">
        <v>0</v>
      </c>
      <c r="F3248" s="280">
        <f t="shared" si="1206"/>
        <v>100.00000000000003</v>
      </c>
      <c r="G3248" s="25"/>
      <c r="H3248" s="264"/>
    </row>
    <row r="3249" spans="1:8" s="26" customFormat="1" x14ac:dyDescent="0.2">
      <c r="A3249" s="52">
        <v>412300</v>
      </c>
      <c r="B3249" s="45" t="s">
        <v>51</v>
      </c>
      <c r="C3249" s="54">
        <v>15000</v>
      </c>
      <c r="D3249" s="46">
        <v>15000</v>
      </c>
      <c r="E3249" s="54">
        <v>0</v>
      </c>
      <c r="F3249" s="280">
        <f t="shared" si="1206"/>
        <v>100</v>
      </c>
      <c r="G3249" s="25"/>
      <c r="H3249" s="264"/>
    </row>
    <row r="3250" spans="1:8" s="26" customFormat="1" x14ac:dyDescent="0.2">
      <c r="A3250" s="52">
        <v>412500</v>
      </c>
      <c r="B3250" s="45" t="s">
        <v>55</v>
      </c>
      <c r="C3250" s="54">
        <v>4000</v>
      </c>
      <c r="D3250" s="46">
        <v>4000</v>
      </c>
      <c r="E3250" s="54">
        <v>0</v>
      </c>
      <c r="F3250" s="280">
        <f t="shared" si="1206"/>
        <v>100</v>
      </c>
      <c r="G3250" s="25"/>
      <c r="H3250" s="264"/>
    </row>
    <row r="3251" spans="1:8" s="26" customFormat="1" x14ac:dyDescent="0.2">
      <c r="A3251" s="52">
        <v>412600</v>
      </c>
      <c r="B3251" s="45" t="s">
        <v>56</v>
      </c>
      <c r="C3251" s="54">
        <v>4000</v>
      </c>
      <c r="D3251" s="46">
        <v>4000</v>
      </c>
      <c r="E3251" s="54">
        <v>0</v>
      </c>
      <c r="F3251" s="280">
        <f t="shared" si="1206"/>
        <v>100</v>
      </c>
      <c r="G3251" s="25"/>
      <c r="H3251" s="264"/>
    </row>
    <row r="3252" spans="1:8" s="26" customFormat="1" x14ac:dyDescent="0.2">
      <c r="A3252" s="52">
        <v>412700</v>
      </c>
      <c r="B3252" s="45" t="s">
        <v>58</v>
      </c>
      <c r="C3252" s="54">
        <v>15000</v>
      </c>
      <c r="D3252" s="46">
        <v>15000</v>
      </c>
      <c r="E3252" s="54">
        <v>0</v>
      </c>
      <c r="F3252" s="280">
        <f t="shared" si="1206"/>
        <v>100</v>
      </c>
      <c r="G3252" s="25"/>
      <c r="H3252" s="264"/>
    </row>
    <row r="3253" spans="1:8" s="26" customFormat="1" x14ac:dyDescent="0.2">
      <c r="A3253" s="52">
        <v>412900</v>
      </c>
      <c r="B3253" s="49" t="s">
        <v>72</v>
      </c>
      <c r="C3253" s="54">
        <v>900</v>
      </c>
      <c r="D3253" s="46">
        <v>900</v>
      </c>
      <c r="E3253" s="54">
        <v>0</v>
      </c>
      <c r="F3253" s="280">
        <f t="shared" si="1206"/>
        <v>100</v>
      </c>
      <c r="G3253" s="25"/>
      <c r="H3253" s="264"/>
    </row>
    <row r="3254" spans="1:8" s="26" customFormat="1" x14ac:dyDescent="0.2">
      <c r="A3254" s="52">
        <v>412900</v>
      </c>
      <c r="B3254" s="49" t="s">
        <v>73</v>
      </c>
      <c r="C3254" s="54">
        <v>4200</v>
      </c>
      <c r="D3254" s="46">
        <v>2000</v>
      </c>
      <c r="E3254" s="54">
        <v>0</v>
      </c>
      <c r="F3254" s="280">
        <f t="shared" si="1206"/>
        <v>47.619047619047613</v>
      </c>
      <c r="G3254" s="25"/>
      <c r="H3254" s="264"/>
    </row>
    <row r="3255" spans="1:8" s="26" customFormat="1" x14ac:dyDescent="0.2">
      <c r="A3255" s="52">
        <v>412900</v>
      </c>
      <c r="B3255" s="49" t="s">
        <v>74</v>
      </c>
      <c r="C3255" s="54">
        <v>1000</v>
      </c>
      <c r="D3255" s="46">
        <v>1000</v>
      </c>
      <c r="E3255" s="54">
        <v>0</v>
      </c>
      <c r="F3255" s="280">
        <f t="shared" si="1206"/>
        <v>100</v>
      </c>
      <c r="G3255" s="25"/>
      <c r="H3255" s="264"/>
    </row>
    <row r="3256" spans="1:8" s="26" customFormat="1" x14ac:dyDescent="0.2">
      <c r="A3256" s="52">
        <v>412900</v>
      </c>
      <c r="B3256" s="49" t="s">
        <v>75</v>
      </c>
      <c r="C3256" s="54">
        <v>900</v>
      </c>
      <c r="D3256" s="46">
        <v>800</v>
      </c>
      <c r="E3256" s="54">
        <v>0</v>
      </c>
      <c r="F3256" s="280">
        <f t="shared" si="1206"/>
        <v>88.888888888888886</v>
      </c>
      <c r="G3256" s="25"/>
      <c r="H3256" s="264"/>
    </row>
    <row r="3257" spans="1:8" s="26" customFormat="1" x14ac:dyDescent="0.2">
      <c r="A3257" s="52">
        <v>412900</v>
      </c>
      <c r="B3257" s="49" t="s">
        <v>76</v>
      </c>
      <c r="C3257" s="54">
        <v>1500</v>
      </c>
      <c r="D3257" s="46">
        <v>1500</v>
      </c>
      <c r="E3257" s="54">
        <v>0</v>
      </c>
      <c r="F3257" s="280">
        <f t="shared" si="1206"/>
        <v>100</v>
      </c>
      <c r="G3257" s="25"/>
      <c r="H3257" s="264"/>
    </row>
    <row r="3258" spans="1:8" s="26" customFormat="1" x14ac:dyDescent="0.2">
      <c r="A3258" s="52">
        <v>412900</v>
      </c>
      <c r="B3258" s="45" t="s">
        <v>78</v>
      </c>
      <c r="C3258" s="54">
        <v>0</v>
      </c>
      <c r="D3258" s="46">
        <v>100</v>
      </c>
      <c r="E3258" s="54">
        <v>0</v>
      </c>
      <c r="F3258" s="280">
        <v>0</v>
      </c>
      <c r="G3258" s="25"/>
      <c r="H3258" s="264"/>
    </row>
    <row r="3259" spans="1:8" s="51" customFormat="1" x14ac:dyDescent="0.2">
      <c r="A3259" s="42">
        <v>413000</v>
      </c>
      <c r="B3259" s="47" t="s">
        <v>95</v>
      </c>
      <c r="C3259" s="41">
        <f t="shared" ref="C3259" si="1211">C3260</f>
        <v>500</v>
      </c>
      <c r="D3259" s="41">
        <f t="shared" ref="D3259" si="1212">D3260</f>
        <v>500</v>
      </c>
      <c r="E3259" s="41">
        <f>E3260</f>
        <v>0</v>
      </c>
      <c r="F3259" s="283">
        <f t="shared" ref="F3259:F3264" si="1213">D3259/C3259*100</f>
        <v>100</v>
      </c>
      <c r="G3259" s="266"/>
      <c r="H3259" s="264"/>
    </row>
    <row r="3260" spans="1:8" s="26" customFormat="1" x14ac:dyDescent="0.2">
      <c r="A3260" s="52">
        <v>413900</v>
      </c>
      <c r="B3260" s="45" t="s">
        <v>105</v>
      </c>
      <c r="C3260" s="54">
        <v>500</v>
      </c>
      <c r="D3260" s="46">
        <v>500</v>
      </c>
      <c r="E3260" s="54">
        <v>0</v>
      </c>
      <c r="F3260" s="280">
        <f t="shared" si="1213"/>
        <v>100</v>
      </c>
      <c r="G3260" s="25"/>
      <c r="H3260" s="264"/>
    </row>
    <row r="3261" spans="1:8" s="26" customFormat="1" x14ac:dyDescent="0.2">
      <c r="A3261" s="42">
        <v>510000</v>
      </c>
      <c r="B3261" s="47" t="s">
        <v>245</v>
      </c>
      <c r="C3261" s="41">
        <f>C3262+0</f>
        <v>5000</v>
      </c>
      <c r="D3261" s="41">
        <f>D3262+0</f>
        <v>5000</v>
      </c>
      <c r="E3261" s="41">
        <f>E3262+0</f>
        <v>0</v>
      </c>
      <c r="F3261" s="283">
        <f t="shared" si="1213"/>
        <v>100</v>
      </c>
      <c r="G3261" s="25"/>
      <c r="H3261" s="264"/>
    </row>
    <row r="3262" spans="1:8" s="26" customFormat="1" x14ac:dyDescent="0.2">
      <c r="A3262" s="42">
        <v>511000</v>
      </c>
      <c r="B3262" s="47" t="s">
        <v>246</v>
      </c>
      <c r="C3262" s="41">
        <f>SUM(C3263:C3263)</f>
        <v>5000</v>
      </c>
      <c r="D3262" s="41">
        <f>SUM(D3263:D3263)</f>
        <v>5000</v>
      </c>
      <c r="E3262" s="41">
        <f>SUM(E3263:E3263)</f>
        <v>0</v>
      </c>
      <c r="F3262" s="283">
        <f t="shared" si="1213"/>
        <v>100</v>
      </c>
      <c r="G3262" s="25"/>
      <c r="H3262" s="264"/>
    </row>
    <row r="3263" spans="1:8" s="26" customFormat="1" x14ac:dyDescent="0.2">
      <c r="A3263" s="52">
        <v>511300</v>
      </c>
      <c r="B3263" s="45" t="s">
        <v>249</v>
      </c>
      <c r="C3263" s="54">
        <v>5000</v>
      </c>
      <c r="D3263" s="46">
        <v>5000</v>
      </c>
      <c r="E3263" s="54">
        <v>0</v>
      </c>
      <c r="F3263" s="280">
        <f t="shared" si="1213"/>
        <v>100</v>
      </c>
      <c r="G3263" s="25"/>
      <c r="H3263" s="264"/>
    </row>
    <row r="3264" spans="1:8" s="51" customFormat="1" x14ac:dyDescent="0.2">
      <c r="A3264" s="42">
        <v>630000</v>
      </c>
      <c r="B3264" s="47" t="s">
        <v>277</v>
      </c>
      <c r="C3264" s="41">
        <f>C3265+C3267</f>
        <v>8500</v>
      </c>
      <c r="D3264" s="41">
        <f>D3265+D3267</f>
        <v>8500</v>
      </c>
      <c r="E3264" s="41">
        <f>E3265+E3267</f>
        <v>1800000</v>
      </c>
      <c r="F3264" s="283">
        <f t="shared" si="1213"/>
        <v>100</v>
      </c>
      <c r="G3264" s="266"/>
      <c r="H3264" s="264"/>
    </row>
    <row r="3265" spans="1:8" s="51" customFormat="1" x14ac:dyDescent="0.2">
      <c r="A3265" s="42">
        <v>631000</v>
      </c>
      <c r="B3265" s="47" t="s">
        <v>278</v>
      </c>
      <c r="C3265" s="41">
        <f>0+C3266</f>
        <v>0</v>
      </c>
      <c r="D3265" s="41">
        <f>0+D3266</f>
        <v>0</v>
      </c>
      <c r="E3265" s="41">
        <f>0+E3266</f>
        <v>1800000</v>
      </c>
      <c r="F3265" s="283">
        <v>0</v>
      </c>
      <c r="G3265" s="266"/>
      <c r="H3265" s="264"/>
    </row>
    <row r="3266" spans="1:8" s="26" customFormat="1" x14ac:dyDescent="0.2">
      <c r="A3266" s="52">
        <v>631200</v>
      </c>
      <c r="B3266" s="45" t="s">
        <v>280</v>
      </c>
      <c r="C3266" s="54">
        <v>0</v>
      </c>
      <c r="D3266" s="46">
        <v>0</v>
      </c>
      <c r="E3266" s="46">
        <v>1800000</v>
      </c>
      <c r="F3266" s="280">
        <v>0</v>
      </c>
      <c r="G3266" s="25"/>
      <c r="H3266" s="264"/>
    </row>
    <row r="3267" spans="1:8" s="51" customFormat="1" x14ac:dyDescent="0.2">
      <c r="A3267" s="42">
        <v>638000</v>
      </c>
      <c r="B3267" s="47" t="s">
        <v>284</v>
      </c>
      <c r="C3267" s="41">
        <f t="shared" ref="C3267" si="1214">C3268</f>
        <v>8500</v>
      </c>
      <c r="D3267" s="41">
        <f t="shared" ref="D3267" si="1215">D3268</f>
        <v>8500</v>
      </c>
      <c r="E3267" s="41">
        <f>E3268</f>
        <v>0</v>
      </c>
      <c r="F3267" s="283">
        <f>D3267/C3267*100</f>
        <v>100</v>
      </c>
      <c r="G3267" s="266"/>
      <c r="H3267" s="264"/>
    </row>
    <row r="3268" spans="1:8" s="26" customFormat="1" x14ac:dyDescent="0.2">
      <c r="A3268" s="52">
        <v>638100</v>
      </c>
      <c r="B3268" s="45" t="s">
        <v>285</v>
      </c>
      <c r="C3268" s="54">
        <v>8500</v>
      </c>
      <c r="D3268" s="46">
        <v>8500</v>
      </c>
      <c r="E3268" s="54">
        <v>0</v>
      </c>
      <c r="F3268" s="280">
        <f>D3268/C3268*100</f>
        <v>100</v>
      </c>
      <c r="G3268" s="25"/>
      <c r="H3268" s="264"/>
    </row>
    <row r="3269" spans="1:8" s="26" customFormat="1" x14ac:dyDescent="0.2">
      <c r="A3269" s="82"/>
      <c r="B3269" s="76" t="s">
        <v>294</v>
      </c>
      <c r="C3269" s="80">
        <f>C3240+C3261+C3264</f>
        <v>1115500</v>
      </c>
      <c r="D3269" s="80">
        <f>D3240+D3261+D3264</f>
        <v>1123500</v>
      </c>
      <c r="E3269" s="80">
        <f>E3240+E3261+E3264</f>
        <v>1800000</v>
      </c>
      <c r="F3269" s="30">
        <f>D3269/C3269*100</f>
        <v>100.71716718960108</v>
      </c>
      <c r="G3269" s="25"/>
      <c r="H3269" s="264"/>
    </row>
    <row r="3270" spans="1:8" s="26" customFormat="1" x14ac:dyDescent="0.2">
      <c r="A3270" s="39"/>
      <c r="B3270" s="45"/>
      <c r="C3270" s="46"/>
      <c r="D3270" s="46"/>
      <c r="E3270" s="46"/>
      <c r="F3270" s="282"/>
      <c r="G3270" s="25"/>
      <c r="H3270" s="264"/>
    </row>
    <row r="3271" spans="1:8" s="26" customFormat="1" x14ac:dyDescent="0.2">
      <c r="A3271" s="39"/>
      <c r="B3271" s="40"/>
      <c r="C3271" s="63"/>
      <c r="D3271" s="63"/>
      <c r="E3271" s="63"/>
      <c r="F3271" s="145"/>
      <c r="G3271" s="25"/>
      <c r="H3271" s="264"/>
    </row>
    <row r="3272" spans="1:8" s="26" customFormat="1" x14ac:dyDescent="0.2">
      <c r="A3272" s="44" t="s">
        <v>476</v>
      </c>
      <c r="B3272" s="47"/>
      <c r="C3272" s="46"/>
      <c r="D3272" s="46"/>
      <c r="E3272" s="46"/>
      <c r="F3272" s="282"/>
      <c r="G3272" s="25"/>
      <c r="H3272" s="264"/>
    </row>
    <row r="3273" spans="1:8" s="26" customFormat="1" x14ac:dyDescent="0.2">
      <c r="A3273" s="44" t="s">
        <v>377</v>
      </c>
      <c r="B3273" s="47"/>
      <c r="C3273" s="46"/>
      <c r="D3273" s="46"/>
      <c r="E3273" s="46"/>
      <c r="F3273" s="282"/>
      <c r="G3273" s="25"/>
      <c r="H3273" s="264"/>
    </row>
    <row r="3274" spans="1:8" s="26" customFormat="1" x14ac:dyDescent="0.2">
      <c r="A3274" s="44" t="s">
        <v>477</v>
      </c>
      <c r="B3274" s="47"/>
      <c r="C3274" s="46"/>
      <c r="D3274" s="46"/>
      <c r="E3274" s="46"/>
      <c r="F3274" s="282"/>
      <c r="G3274" s="25"/>
      <c r="H3274" s="264"/>
    </row>
    <row r="3275" spans="1:8" s="26" customFormat="1" x14ac:dyDescent="0.2">
      <c r="A3275" s="44" t="s">
        <v>293</v>
      </c>
      <c r="B3275" s="47"/>
      <c r="C3275" s="46"/>
      <c r="D3275" s="46"/>
      <c r="E3275" s="46"/>
      <c r="F3275" s="282"/>
      <c r="G3275" s="25"/>
      <c r="H3275" s="264"/>
    </row>
    <row r="3276" spans="1:8" s="26" customFormat="1" x14ac:dyDescent="0.2">
      <c r="A3276" s="44"/>
      <c r="B3276" s="72"/>
      <c r="C3276" s="63"/>
      <c r="D3276" s="63"/>
      <c r="E3276" s="63"/>
      <c r="F3276" s="145"/>
      <c r="G3276" s="25"/>
      <c r="H3276" s="264"/>
    </row>
    <row r="3277" spans="1:8" s="26" customFormat="1" x14ac:dyDescent="0.2">
      <c r="A3277" s="42">
        <v>410000</v>
      </c>
      <c r="B3277" s="43" t="s">
        <v>42</v>
      </c>
      <c r="C3277" s="41">
        <f t="shared" ref="C3277" si="1216">C3278+C3283</f>
        <v>871399.99999999977</v>
      </c>
      <c r="D3277" s="41">
        <f t="shared" ref="D3277" si="1217">D3278+D3283</f>
        <v>965000</v>
      </c>
      <c r="E3277" s="41">
        <f>E3278+E3283</f>
        <v>0</v>
      </c>
      <c r="F3277" s="283">
        <f t="shared" ref="F3277:F3290" si="1218">D3277/C3277*100</f>
        <v>110.74133578150108</v>
      </c>
      <c r="G3277" s="25"/>
      <c r="H3277" s="264"/>
    </row>
    <row r="3278" spans="1:8" s="26" customFormat="1" x14ac:dyDescent="0.2">
      <c r="A3278" s="42">
        <v>411000</v>
      </c>
      <c r="B3278" s="43" t="s">
        <v>43</v>
      </c>
      <c r="C3278" s="41">
        <f t="shared" ref="C3278" si="1219">SUM(C3279:C3282)</f>
        <v>747799.99999999977</v>
      </c>
      <c r="D3278" s="41">
        <f t="shared" ref="D3278" si="1220">SUM(D3279:D3282)</f>
        <v>842000</v>
      </c>
      <c r="E3278" s="41">
        <f>SUM(E3279:E3282)</f>
        <v>0</v>
      </c>
      <c r="F3278" s="283">
        <f t="shared" si="1218"/>
        <v>112.59695105643223</v>
      </c>
      <c r="G3278" s="25"/>
      <c r="H3278" s="264"/>
    </row>
    <row r="3279" spans="1:8" s="26" customFormat="1" x14ac:dyDescent="0.2">
      <c r="A3279" s="52">
        <v>411100</v>
      </c>
      <c r="B3279" s="45" t="s">
        <v>44</v>
      </c>
      <c r="C3279" s="54">
        <v>661799.99999999977</v>
      </c>
      <c r="D3279" s="46">
        <v>752000</v>
      </c>
      <c r="E3279" s="54">
        <v>0</v>
      </c>
      <c r="F3279" s="280">
        <f t="shared" si="1218"/>
        <v>113.62949531580541</v>
      </c>
      <c r="G3279" s="25"/>
      <c r="H3279" s="264"/>
    </row>
    <row r="3280" spans="1:8" s="26" customFormat="1" ht="40.5" x14ac:dyDescent="0.2">
      <c r="A3280" s="52">
        <v>411200</v>
      </c>
      <c r="B3280" s="45" t="s">
        <v>45</v>
      </c>
      <c r="C3280" s="54">
        <v>30000</v>
      </c>
      <c r="D3280" s="46">
        <v>30000</v>
      </c>
      <c r="E3280" s="54">
        <v>0</v>
      </c>
      <c r="F3280" s="280">
        <f t="shared" si="1218"/>
        <v>100</v>
      </c>
      <c r="G3280" s="25"/>
      <c r="H3280" s="264"/>
    </row>
    <row r="3281" spans="1:8" s="26" customFormat="1" ht="40.5" x14ac:dyDescent="0.2">
      <c r="A3281" s="52">
        <v>411300</v>
      </c>
      <c r="B3281" s="45" t="s">
        <v>46</v>
      </c>
      <c r="C3281" s="54">
        <v>36000.000000000007</v>
      </c>
      <c r="D3281" s="46">
        <v>40000</v>
      </c>
      <c r="E3281" s="54">
        <v>0</v>
      </c>
      <c r="F3281" s="280">
        <f t="shared" si="1218"/>
        <v>111.1111111111111</v>
      </c>
      <c r="G3281" s="25"/>
      <c r="H3281" s="264"/>
    </row>
    <row r="3282" spans="1:8" s="26" customFormat="1" x14ac:dyDescent="0.2">
      <c r="A3282" s="52">
        <v>411400</v>
      </c>
      <c r="B3282" s="45" t="s">
        <v>47</v>
      </c>
      <c r="C3282" s="54">
        <v>19999.999999999967</v>
      </c>
      <c r="D3282" s="46">
        <v>19999.999999999967</v>
      </c>
      <c r="E3282" s="54">
        <v>0</v>
      </c>
      <c r="F3282" s="280">
        <f t="shared" si="1218"/>
        <v>100</v>
      </c>
      <c r="G3282" s="25"/>
      <c r="H3282" s="264"/>
    </row>
    <row r="3283" spans="1:8" s="26" customFormat="1" x14ac:dyDescent="0.2">
      <c r="A3283" s="42">
        <v>412000</v>
      </c>
      <c r="B3283" s="47" t="s">
        <v>48</v>
      </c>
      <c r="C3283" s="41">
        <f t="shared" ref="C3283" si="1221">SUM(C3284:C3294)</f>
        <v>123600</v>
      </c>
      <c r="D3283" s="41">
        <f t="shared" ref="D3283" si="1222">SUM(D3284:D3294)</f>
        <v>123000</v>
      </c>
      <c r="E3283" s="41">
        <f>SUM(E3284:E3294)</f>
        <v>0</v>
      </c>
      <c r="F3283" s="283">
        <f t="shared" si="1218"/>
        <v>99.514563106796118</v>
      </c>
      <c r="G3283" s="25"/>
      <c r="H3283" s="264"/>
    </row>
    <row r="3284" spans="1:8" s="26" customFormat="1" ht="40.5" x14ac:dyDescent="0.2">
      <c r="A3284" s="52">
        <v>412200</v>
      </c>
      <c r="B3284" s="45" t="s">
        <v>50</v>
      </c>
      <c r="C3284" s="54">
        <v>68000</v>
      </c>
      <c r="D3284" s="46">
        <v>69000</v>
      </c>
      <c r="E3284" s="54">
        <v>0</v>
      </c>
      <c r="F3284" s="280">
        <f t="shared" si="1218"/>
        <v>101.47058823529412</v>
      </c>
      <c r="G3284" s="25"/>
      <c r="H3284" s="264"/>
    </row>
    <row r="3285" spans="1:8" s="26" customFormat="1" x14ac:dyDescent="0.2">
      <c r="A3285" s="52">
        <v>412300</v>
      </c>
      <c r="B3285" s="45" t="s">
        <v>51</v>
      </c>
      <c r="C3285" s="54">
        <v>20000</v>
      </c>
      <c r="D3285" s="46">
        <v>20000</v>
      </c>
      <c r="E3285" s="54">
        <v>0</v>
      </c>
      <c r="F3285" s="280">
        <f t="shared" si="1218"/>
        <v>100</v>
      </c>
      <c r="G3285" s="25"/>
      <c r="H3285" s="264"/>
    </row>
    <row r="3286" spans="1:8" s="26" customFormat="1" x14ac:dyDescent="0.2">
      <c r="A3286" s="52">
        <v>412500</v>
      </c>
      <c r="B3286" s="45" t="s">
        <v>55</v>
      </c>
      <c r="C3286" s="54">
        <v>4000</v>
      </c>
      <c r="D3286" s="46">
        <v>4000</v>
      </c>
      <c r="E3286" s="54">
        <v>0</v>
      </c>
      <c r="F3286" s="280">
        <f t="shared" si="1218"/>
        <v>100</v>
      </c>
      <c r="G3286" s="25"/>
      <c r="H3286" s="264"/>
    </row>
    <row r="3287" spans="1:8" s="26" customFormat="1" x14ac:dyDescent="0.2">
      <c r="A3287" s="52">
        <v>412600</v>
      </c>
      <c r="B3287" s="45" t="s">
        <v>56</v>
      </c>
      <c r="C3287" s="54">
        <v>10000</v>
      </c>
      <c r="D3287" s="46">
        <v>10000</v>
      </c>
      <c r="E3287" s="54">
        <v>0</v>
      </c>
      <c r="F3287" s="280">
        <f t="shared" si="1218"/>
        <v>100</v>
      </c>
      <c r="G3287" s="25"/>
      <c r="H3287" s="264"/>
    </row>
    <row r="3288" spans="1:8" s="26" customFormat="1" x14ac:dyDescent="0.2">
      <c r="A3288" s="52">
        <v>412700</v>
      </c>
      <c r="B3288" s="45" t="s">
        <v>58</v>
      </c>
      <c r="C3288" s="54">
        <v>7200</v>
      </c>
      <c r="D3288" s="46">
        <v>7200</v>
      </c>
      <c r="E3288" s="54">
        <v>0</v>
      </c>
      <c r="F3288" s="280">
        <f t="shared" si="1218"/>
        <v>100</v>
      </c>
      <c r="G3288" s="25"/>
      <c r="H3288" s="264"/>
    </row>
    <row r="3289" spans="1:8" s="26" customFormat="1" x14ac:dyDescent="0.2">
      <c r="A3289" s="52">
        <v>412900</v>
      </c>
      <c r="B3289" s="45" t="s">
        <v>72</v>
      </c>
      <c r="C3289" s="54">
        <v>1500</v>
      </c>
      <c r="D3289" s="46">
        <v>1500</v>
      </c>
      <c r="E3289" s="54">
        <v>0</v>
      </c>
      <c r="F3289" s="280">
        <f t="shared" si="1218"/>
        <v>100</v>
      </c>
      <c r="G3289" s="25"/>
      <c r="H3289" s="264"/>
    </row>
    <row r="3290" spans="1:8" s="26" customFormat="1" x14ac:dyDescent="0.2">
      <c r="A3290" s="52">
        <v>412900</v>
      </c>
      <c r="B3290" s="49" t="s">
        <v>73</v>
      </c>
      <c r="C3290" s="54">
        <v>4000</v>
      </c>
      <c r="D3290" s="46">
        <v>5000</v>
      </c>
      <c r="E3290" s="54">
        <v>0</v>
      </c>
      <c r="F3290" s="280">
        <f t="shared" si="1218"/>
        <v>125</v>
      </c>
      <c r="G3290" s="25"/>
      <c r="H3290" s="264"/>
    </row>
    <row r="3291" spans="1:8" s="26" customFormat="1" x14ac:dyDescent="0.2">
      <c r="A3291" s="52">
        <v>412900</v>
      </c>
      <c r="B3291" s="49" t="s">
        <v>74</v>
      </c>
      <c r="C3291" s="54">
        <v>0</v>
      </c>
      <c r="D3291" s="46">
        <v>1000</v>
      </c>
      <c r="E3291" s="54">
        <v>0</v>
      </c>
      <c r="F3291" s="280">
        <v>0</v>
      </c>
      <c r="G3291" s="25"/>
      <c r="H3291" s="264"/>
    </row>
    <row r="3292" spans="1:8" s="26" customFormat="1" x14ac:dyDescent="0.2">
      <c r="A3292" s="52">
        <v>412900</v>
      </c>
      <c r="B3292" s="49" t="s">
        <v>75</v>
      </c>
      <c r="C3292" s="54">
        <v>3500</v>
      </c>
      <c r="D3292" s="46">
        <v>3500</v>
      </c>
      <c r="E3292" s="54">
        <v>0</v>
      </c>
      <c r="F3292" s="280">
        <f t="shared" ref="F3292:F3298" si="1223">D3292/C3292*100</f>
        <v>100</v>
      </c>
      <c r="G3292" s="25"/>
      <c r="H3292" s="264"/>
    </row>
    <row r="3293" spans="1:8" s="26" customFormat="1" x14ac:dyDescent="0.2">
      <c r="A3293" s="52">
        <v>412900</v>
      </c>
      <c r="B3293" s="49" t="s">
        <v>76</v>
      </c>
      <c r="C3293" s="54">
        <v>1400</v>
      </c>
      <c r="D3293" s="46">
        <v>1800</v>
      </c>
      <c r="E3293" s="54">
        <v>0</v>
      </c>
      <c r="F3293" s="280">
        <f t="shared" si="1223"/>
        <v>128.57142857142858</v>
      </c>
      <c r="G3293" s="25"/>
      <c r="H3293" s="264"/>
    </row>
    <row r="3294" spans="1:8" s="26" customFormat="1" x14ac:dyDescent="0.2">
      <c r="A3294" s="52">
        <v>412900</v>
      </c>
      <c r="B3294" s="49" t="s">
        <v>78</v>
      </c>
      <c r="C3294" s="54">
        <v>4000</v>
      </c>
      <c r="D3294" s="46">
        <v>0</v>
      </c>
      <c r="E3294" s="54">
        <v>0</v>
      </c>
      <c r="F3294" s="280">
        <f t="shared" si="1223"/>
        <v>0</v>
      </c>
      <c r="G3294" s="25"/>
      <c r="H3294" s="264"/>
    </row>
    <row r="3295" spans="1:8" s="26" customFormat="1" x14ac:dyDescent="0.2">
      <c r="A3295" s="42">
        <v>510000</v>
      </c>
      <c r="B3295" s="47" t="s">
        <v>245</v>
      </c>
      <c r="C3295" s="41">
        <f>C3296+0+0</f>
        <v>5000</v>
      </c>
      <c r="D3295" s="41">
        <f>D3296+0+0</f>
        <v>5000</v>
      </c>
      <c r="E3295" s="41">
        <f>E3296+0+0</f>
        <v>0</v>
      </c>
      <c r="F3295" s="283">
        <f t="shared" si="1223"/>
        <v>100</v>
      </c>
      <c r="G3295" s="25"/>
      <c r="H3295" s="264"/>
    </row>
    <row r="3296" spans="1:8" s="26" customFormat="1" x14ac:dyDescent="0.2">
      <c r="A3296" s="42">
        <v>511000</v>
      </c>
      <c r="B3296" s="47" t="s">
        <v>246</v>
      </c>
      <c r="C3296" s="41">
        <f t="shared" ref="C3296" si="1224">SUM(C3297:C3297)</f>
        <v>5000</v>
      </c>
      <c r="D3296" s="41">
        <f t="shared" ref="D3296" si="1225">SUM(D3297:D3297)</f>
        <v>5000</v>
      </c>
      <c r="E3296" s="41">
        <f t="shared" ref="E3296" si="1226">SUM(E3297:E3297)</f>
        <v>0</v>
      </c>
      <c r="F3296" s="283">
        <f t="shared" si="1223"/>
        <v>100</v>
      </c>
      <c r="G3296" s="25"/>
      <c r="H3296" s="264"/>
    </row>
    <row r="3297" spans="1:8" s="26" customFormat="1" x14ac:dyDescent="0.2">
      <c r="A3297" s="52">
        <v>511300</v>
      </c>
      <c r="B3297" s="45" t="s">
        <v>249</v>
      </c>
      <c r="C3297" s="54">
        <v>5000</v>
      </c>
      <c r="D3297" s="46">
        <v>5000</v>
      </c>
      <c r="E3297" s="54">
        <v>0</v>
      </c>
      <c r="F3297" s="280">
        <f t="shared" si="1223"/>
        <v>100</v>
      </c>
      <c r="G3297" s="25"/>
      <c r="H3297" s="264"/>
    </row>
    <row r="3298" spans="1:8" s="51" customFormat="1" x14ac:dyDescent="0.2">
      <c r="A3298" s="42">
        <v>630000</v>
      </c>
      <c r="B3298" s="47" t="s">
        <v>277</v>
      </c>
      <c r="C3298" s="41">
        <f>C3299+C3301</f>
        <v>13000</v>
      </c>
      <c r="D3298" s="41">
        <f>D3299+D3301</f>
        <v>0</v>
      </c>
      <c r="E3298" s="41">
        <f>E3299+E3301</f>
        <v>40575800</v>
      </c>
      <c r="F3298" s="283">
        <f t="shared" si="1223"/>
        <v>0</v>
      </c>
      <c r="G3298" s="266"/>
      <c r="H3298" s="264"/>
    </row>
    <row r="3299" spans="1:8" s="51" customFormat="1" x14ac:dyDescent="0.2">
      <c r="A3299" s="42">
        <v>631000</v>
      </c>
      <c r="B3299" s="47" t="s">
        <v>278</v>
      </c>
      <c r="C3299" s="41">
        <f>0+C3300</f>
        <v>0</v>
      </c>
      <c r="D3299" s="41">
        <f>0+D3300</f>
        <v>0</v>
      </c>
      <c r="E3299" s="41">
        <f>0+E3300</f>
        <v>40575800</v>
      </c>
      <c r="F3299" s="283">
        <v>0</v>
      </c>
      <c r="G3299" s="266"/>
      <c r="H3299" s="264"/>
    </row>
    <row r="3300" spans="1:8" s="26" customFormat="1" x14ac:dyDescent="0.2">
      <c r="A3300" s="52">
        <v>631200</v>
      </c>
      <c r="B3300" s="45" t="s">
        <v>280</v>
      </c>
      <c r="C3300" s="54">
        <v>0</v>
      </c>
      <c r="D3300" s="46">
        <v>0</v>
      </c>
      <c r="E3300" s="46">
        <v>40575800</v>
      </c>
      <c r="F3300" s="280">
        <v>0</v>
      </c>
      <c r="G3300" s="25"/>
      <c r="H3300" s="264"/>
    </row>
    <row r="3301" spans="1:8" s="51" customFormat="1" x14ac:dyDescent="0.2">
      <c r="A3301" s="42">
        <v>638000</v>
      </c>
      <c r="B3301" s="47" t="s">
        <v>284</v>
      </c>
      <c r="C3301" s="41">
        <f t="shared" ref="C3301" si="1227">C3302</f>
        <v>13000</v>
      </c>
      <c r="D3301" s="41">
        <f t="shared" ref="D3301" si="1228">D3302</f>
        <v>0</v>
      </c>
      <c r="E3301" s="41">
        <f t="shared" ref="E3301" si="1229">E3302</f>
        <v>0</v>
      </c>
      <c r="F3301" s="283">
        <f>D3301/C3301*100</f>
        <v>0</v>
      </c>
      <c r="G3301" s="266"/>
      <c r="H3301" s="264"/>
    </row>
    <row r="3302" spans="1:8" s="26" customFormat="1" x14ac:dyDescent="0.2">
      <c r="A3302" s="52">
        <v>638100</v>
      </c>
      <c r="B3302" s="45" t="s">
        <v>285</v>
      </c>
      <c r="C3302" s="54">
        <v>13000</v>
      </c>
      <c r="D3302" s="46">
        <v>0</v>
      </c>
      <c r="E3302" s="54">
        <v>0</v>
      </c>
      <c r="F3302" s="280">
        <f>D3302/C3302*100</f>
        <v>0</v>
      </c>
      <c r="G3302" s="25"/>
      <c r="H3302" s="264"/>
    </row>
    <row r="3303" spans="1:8" s="26" customFormat="1" x14ac:dyDescent="0.2">
      <c r="A3303" s="82"/>
      <c r="B3303" s="76" t="s">
        <v>294</v>
      </c>
      <c r="C3303" s="80">
        <f>C3277+C3295+C3298</f>
        <v>889399.99999999977</v>
      </c>
      <c r="D3303" s="80">
        <f>D3277+D3295+D3298</f>
        <v>970000</v>
      </c>
      <c r="E3303" s="80">
        <f>E3277+E3295+E3298</f>
        <v>40575800</v>
      </c>
      <c r="F3303" s="30">
        <f>D3303/C3303*100</f>
        <v>109.06228918371939</v>
      </c>
      <c r="G3303" s="25"/>
      <c r="H3303" s="264"/>
    </row>
    <row r="3304" spans="1:8" s="26" customFormat="1" x14ac:dyDescent="0.2">
      <c r="A3304" s="39"/>
      <c r="B3304" s="45"/>
      <c r="C3304" s="46"/>
      <c r="D3304" s="46"/>
      <c r="E3304" s="46"/>
      <c r="F3304" s="282"/>
      <c r="G3304" s="25"/>
      <c r="H3304" s="264"/>
    </row>
    <row r="3305" spans="1:8" s="26" customFormat="1" x14ac:dyDescent="0.2">
      <c r="A3305" s="39"/>
      <c r="B3305" s="40"/>
      <c r="C3305" s="63"/>
      <c r="D3305" s="63"/>
      <c r="E3305" s="63"/>
      <c r="F3305" s="145"/>
      <c r="G3305" s="25"/>
      <c r="H3305" s="264"/>
    </row>
    <row r="3306" spans="1:8" s="26" customFormat="1" x14ac:dyDescent="0.2">
      <c r="A3306" s="44" t="s">
        <v>478</v>
      </c>
      <c r="B3306" s="47"/>
      <c r="C3306" s="46"/>
      <c r="D3306" s="46"/>
      <c r="E3306" s="46"/>
      <c r="F3306" s="282"/>
      <c r="G3306" s="25"/>
      <c r="H3306" s="264"/>
    </row>
    <row r="3307" spans="1:8" s="26" customFormat="1" x14ac:dyDescent="0.2">
      <c r="A3307" s="44" t="s">
        <v>377</v>
      </c>
      <c r="B3307" s="47"/>
      <c r="C3307" s="46"/>
      <c r="D3307" s="46"/>
      <c r="E3307" s="46"/>
      <c r="F3307" s="282"/>
      <c r="G3307" s="25"/>
      <c r="H3307" s="264"/>
    </row>
    <row r="3308" spans="1:8" s="26" customFormat="1" x14ac:dyDescent="0.2">
      <c r="A3308" s="44" t="s">
        <v>479</v>
      </c>
      <c r="B3308" s="47"/>
      <c r="C3308" s="46"/>
      <c r="D3308" s="46"/>
      <c r="E3308" s="46"/>
      <c r="F3308" s="282"/>
      <c r="G3308" s="25"/>
      <c r="H3308" s="264"/>
    </row>
    <row r="3309" spans="1:8" s="26" customFormat="1" x14ac:dyDescent="0.2">
      <c r="A3309" s="44" t="s">
        <v>293</v>
      </c>
      <c r="B3309" s="47"/>
      <c r="C3309" s="46"/>
      <c r="D3309" s="46"/>
      <c r="E3309" s="46"/>
      <c r="F3309" s="282"/>
      <c r="G3309" s="25"/>
      <c r="H3309" s="264"/>
    </row>
    <row r="3310" spans="1:8" s="26" customFormat="1" x14ac:dyDescent="0.2">
      <c r="A3310" s="44"/>
      <c r="B3310" s="72"/>
      <c r="C3310" s="63"/>
      <c r="D3310" s="63"/>
      <c r="E3310" s="63"/>
      <c r="F3310" s="145"/>
      <c r="G3310" s="25"/>
      <c r="H3310" s="264"/>
    </row>
    <row r="3311" spans="1:8" s="26" customFormat="1" x14ac:dyDescent="0.2">
      <c r="A3311" s="42">
        <v>410000</v>
      </c>
      <c r="B3311" s="43" t="s">
        <v>42</v>
      </c>
      <c r="C3311" s="41">
        <f t="shared" ref="C3311" si="1230">C3312+C3317</f>
        <v>1019100</v>
      </c>
      <c r="D3311" s="41">
        <f t="shared" ref="D3311" si="1231">D3312+D3317</f>
        <v>1172000</v>
      </c>
      <c r="E3311" s="41">
        <f>E3312+E3317</f>
        <v>0</v>
      </c>
      <c r="F3311" s="283">
        <f t="shared" ref="F3311:F3328" si="1232">D3311/C3311*100</f>
        <v>115.00343440290453</v>
      </c>
      <c r="G3311" s="25"/>
      <c r="H3311" s="264"/>
    </row>
    <row r="3312" spans="1:8" s="26" customFormat="1" x14ac:dyDescent="0.2">
      <c r="A3312" s="42">
        <v>411000</v>
      </c>
      <c r="B3312" s="43" t="s">
        <v>43</v>
      </c>
      <c r="C3312" s="41">
        <f t="shared" ref="C3312" si="1233">SUM(C3313:C3316)</f>
        <v>916400</v>
      </c>
      <c r="D3312" s="41">
        <f t="shared" ref="D3312" si="1234">SUM(D3313:D3316)</f>
        <v>1068600</v>
      </c>
      <c r="E3312" s="41">
        <f>SUM(E3313:E3316)</f>
        <v>0</v>
      </c>
      <c r="F3312" s="283">
        <f t="shared" si="1232"/>
        <v>116.60846791793978</v>
      </c>
      <c r="G3312" s="25"/>
      <c r="H3312" s="264"/>
    </row>
    <row r="3313" spans="1:8" s="26" customFormat="1" x14ac:dyDescent="0.2">
      <c r="A3313" s="52">
        <v>411100</v>
      </c>
      <c r="B3313" s="45" t="s">
        <v>44</v>
      </c>
      <c r="C3313" s="54">
        <v>859000</v>
      </c>
      <c r="D3313" s="46">
        <v>1022000</v>
      </c>
      <c r="E3313" s="54">
        <v>0</v>
      </c>
      <c r="F3313" s="280">
        <f t="shared" si="1232"/>
        <v>118.9755529685681</v>
      </c>
      <c r="G3313" s="25"/>
      <c r="H3313" s="264"/>
    </row>
    <row r="3314" spans="1:8" s="26" customFormat="1" ht="40.5" x14ac:dyDescent="0.2">
      <c r="A3314" s="52">
        <v>411200</v>
      </c>
      <c r="B3314" s="45" t="s">
        <v>45</v>
      </c>
      <c r="C3314" s="54">
        <v>30000</v>
      </c>
      <c r="D3314" s="46">
        <v>32000</v>
      </c>
      <c r="E3314" s="54">
        <v>0</v>
      </c>
      <c r="F3314" s="280">
        <f t="shared" si="1232"/>
        <v>106.66666666666667</v>
      </c>
      <c r="G3314" s="25"/>
      <c r="H3314" s="264"/>
    </row>
    <row r="3315" spans="1:8" s="26" customFormat="1" ht="40.5" x14ac:dyDescent="0.2">
      <c r="A3315" s="52">
        <v>411300</v>
      </c>
      <c r="B3315" s="45" t="s">
        <v>46</v>
      </c>
      <c r="C3315" s="54">
        <v>20999.999999999964</v>
      </c>
      <c r="D3315" s="46">
        <v>6600</v>
      </c>
      <c r="E3315" s="54">
        <v>0</v>
      </c>
      <c r="F3315" s="280">
        <f t="shared" si="1232"/>
        <v>31.428571428571484</v>
      </c>
      <c r="G3315" s="25"/>
      <c r="H3315" s="264"/>
    </row>
    <row r="3316" spans="1:8" s="26" customFormat="1" x14ac:dyDescent="0.2">
      <c r="A3316" s="52">
        <v>411400</v>
      </c>
      <c r="B3316" s="45" t="s">
        <v>47</v>
      </c>
      <c r="C3316" s="54">
        <v>6400.0000000000018</v>
      </c>
      <c r="D3316" s="46">
        <v>8000</v>
      </c>
      <c r="E3316" s="54">
        <v>0</v>
      </c>
      <c r="F3316" s="280">
        <f t="shared" si="1232"/>
        <v>124.99999999999996</v>
      </c>
      <c r="G3316" s="25"/>
      <c r="H3316" s="264"/>
    </row>
    <row r="3317" spans="1:8" s="26" customFormat="1" x14ac:dyDescent="0.2">
      <c r="A3317" s="42">
        <v>412000</v>
      </c>
      <c r="B3317" s="47" t="s">
        <v>48</v>
      </c>
      <c r="C3317" s="41">
        <f>SUM(C3318:C3325)</f>
        <v>102700</v>
      </c>
      <c r="D3317" s="41">
        <f>SUM(D3318:D3325)</f>
        <v>103400</v>
      </c>
      <c r="E3317" s="41">
        <f>SUM(E3318:E3325)</f>
        <v>0</v>
      </c>
      <c r="F3317" s="283">
        <f t="shared" si="1232"/>
        <v>100.68159688412852</v>
      </c>
      <c r="G3317" s="25"/>
      <c r="H3317" s="264"/>
    </row>
    <row r="3318" spans="1:8" s="26" customFormat="1" ht="40.5" x14ac:dyDescent="0.2">
      <c r="A3318" s="52">
        <v>412200</v>
      </c>
      <c r="B3318" s="45" t="s">
        <v>50</v>
      </c>
      <c r="C3318" s="54">
        <v>50000</v>
      </c>
      <c r="D3318" s="46">
        <v>50000</v>
      </c>
      <c r="E3318" s="54">
        <v>0</v>
      </c>
      <c r="F3318" s="280">
        <f t="shared" si="1232"/>
        <v>100</v>
      </c>
      <c r="G3318" s="25"/>
      <c r="H3318" s="264"/>
    </row>
    <row r="3319" spans="1:8" s="26" customFormat="1" x14ac:dyDescent="0.2">
      <c r="A3319" s="52">
        <v>412300</v>
      </c>
      <c r="B3319" s="45" t="s">
        <v>51</v>
      </c>
      <c r="C3319" s="54">
        <v>13000</v>
      </c>
      <c r="D3319" s="46">
        <v>13000</v>
      </c>
      <c r="E3319" s="54">
        <v>0</v>
      </c>
      <c r="F3319" s="280">
        <f t="shared" si="1232"/>
        <v>100</v>
      </c>
      <c r="G3319" s="25"/>
      <c r="H3319" s="264"/>
    </row>
    <row r="3320" spans="1:8" s="26" customFormat="1" x14ac:dyDescent="0.2">
      <c r="A3320" s="52">
        <v>412500</v>
      </c>
      <c r="B3320" s="45" t="s">
        <v>55</v>
      </c>
      <c r="C3320" s="54">
        <v>5000</v>
      </c>
      <c r="D3320" s="46">
        <v>5000</v>
      </c>
      <c r="E3320" s="54">
        <v>0</v>
      </c>
      <c r="F3320" s="280">
        <f t="shared" si="1232"/>
        <v>100</v>
      </c>
      <c r="G3320" s="25"/>
      <c r="H3320" s="264"/>
    </row>
    <row r="3321" spans="1:8" s="26" customFormat="1" x14ac:dyDescent="0.2">
      <c r="A3321" s="52">
        <v>412600</v>
      </c>
      <c r="B3321" s="45" t="s">
        <v>56</v>
      </c>
      <c r="C3321" s="54">
        <v>6500</v>
      </c>
      <c r="D3321" s="46">
        <v>6500</v>
      </c>
      <c r="E3321" s="54">
        <v>0</v>
      </c>
      <c r="F3321" s="280">
        <f t="shared" si="1232"/>
        <v>100</v>
      </c>
      <c r="G3321" s="25"/>
      <c r="H3321" s="264"/>
    </row>
    <row r="3322" spans="1:8" s="26" customFormat="1" x14ac:dyDescent="0.2">
      <c r="A3322" s="52">
        <v>412700</v>
      </c>
      <c r="B3322" s="45" t="s">
        <v>58</v>
      </c>
      <c r="C3322" s="54">
        <v>26000</v>
      </c>
      <c r="D3322" s="46">
        <v>26000</v>
      </c>
      <c r="E3322" s="54">
        <v>0</v>
      </c>
      <c r="F3322" s="280">
        <f t="shared" si="1232"/>
        <v>100</v>
      </c>
      <c r="G3322" s="25"/>
      <c r="H3322" s="264"/>
    </row>
    <row r="3323" spans="1:8" s="26" customFormat="1" x14ac:dyDescent="0.2">
      <c r="A3323" s="52">
        <v>412900</v>
      </c>
      <c r="B3323" s="49" t="s">
        <v>74</v>
      </c>
      <c r="C3323" s="54">
        <v>500</v>
      </c>
      <c r="D3323" s="46">
        <v>500</v>
      </c>
      <c r="E3323" s="54">
        <v>0</v>
      </c>
      <c r="F3323" s="280">
        <f t="shared" si="1232"/>
        <v>100</v>
      </c>
      <c r="G3323" s="25"/>
      <c r="H3323" s="264"/>
    </row>
    <row r="3324" spans="1:8" s="26" customFormat="1" x14ac:dyDescent="0.2">
      <c r="A3324" s="52">
        <v>412900</v>
      </c>
      <c r="B3324" s="49" t="s">
        <v>75</v>
      </c>
      <c r="C3324" s="54">
        <v>200</v>
      </c>
      <c r="D3324" s="46">
        <v>500</v>
      </c>
      <c r="E3324" s="54">
        <v>0</v>
      </c>
      <c r="F3324" s="280">
        <f t="shared" si="1232"/>
        <v>250</v>
      </c>
      <c r="G3324" s="25"/>
      <c r="H3324" s="264"/>
    </row>
    <row r="3325" spans="1:8" s="26" customFormat="1" x14ac:dyDescent="0.2">
      <c r="A3325" s="52">
        <v>412900</v>
      </c>
      <c r="B3325" s="49" t="s">
        <v>76</v>
      </c>
      <c r="C3325" s="54">
        <v>1500</v>
      </c>
      <c r="D3325" s="46">
        <v>1900</v>
      </c>
      <c r="E3325" s="54">
        <v>0</v>
      </c>
      <c r="F3325" s="280">
        <f t="shared" si="1232"/>
        <v>126.66666666666666</v>
      </c>
      <c r="G3325" s="25"/>
      <c r="H3325" s="264"/>
    </row>
    <row r="3326" spans="1:8" s="51" customFormat="1" x14ac:dyDescent="0.2">
      <c r="A3326" s="42">
        <v>510000</v>
      </c>
      <c r="B3326" s="47" t="s">
        <v>245</v>
      </c>
      <c r="C3326" s="41">
        <f t="shared" ref="C3326" si="1235">C3327+C3329</f>
        <v>5000</v>
      </c>
      <c r="D3326" s="41">
        <f t="shared" ref="D3326" si="1236">D3327+D3329</f>
        <v>5000</v>
      </c>
      <c r="E3326" s="41">
        <f t="shared" ref="E3326:E3327" si="1237">E3327</f>
        <v>0</v>
      </c>
      <c r="F3326" s="283">
        <f t="shared" si="1232"/>
        <v>100</v>
      </c>
      <c r="G3326" s="266"/>
      <c r="H3326" s="264"/>
    </row>
    <row r="3327" spans="1:8" s="51" customFormat="1" x14ac:dyDescent="0.2">
      <c r="A3327" s="42">
        <v>511000</v>
      </c>
      <c r="B3327" s="47" t="s">
        <v>246</v>
      </c>
      <c r="C3327" s="41">
        <f t="shared" ref="C3327" si="1238">C3328</f>
        <v>5000</v>
      </c>
      <c r="D3327" s="41">
        <f t="shared" ref="D3327" si="1239">D3328</f>
        <v>5000</v>
      </c>
      <c r="E3327" s="41">
        <f t="shared" si="1237"/>
        <v>0</v>
      </c>
      <c r="F3327" s="283">
        <f t="shared" si="1232"/>
        <v>100</v>
      </c>
      <c r="G3327" s="266"/>
      <c r="H3327" s="264"/>
    </row>
    <row r="3328" spans="1:8" s="26" customFormat="1" x14ac:dyDescent="0.2">
      <c r="A3328" s="52">
        <v>511300</v>
      </c>
      <c r="B3328" s="45" t="s">
        <v>249</v>
      </c>
      <c r="C3328" s="54">
        <v>5000</v>
      </c>
      <c r="D3328" s="46">
        <v>5000</v>
      </c>
      <c r="E3328" s="54">
        <v>0</v>
      </c>
      <c r="F3328" s="280">
        <f t="shared" si="1232"/>
        <v>100</v>
      </c>
      <c r="G3328" s="25"/>
      <c r="H3328" s="264"/>
    </row>
    <row r="3329" spans="1:8" s="51" customFormat="1" x14ac:dyDescent="0.2">
      <c r="A3329" s="42">
        <v>513000</v>
      </c>
      <c r="B3329" s="47" t="s">
        <v>253</v>
      </c>
      <c r="C3329" s="41">
        <f>0</f>
        <v>0</v>
      </c>
      <c r="D3329" s="41">
        <f>0</f>
        <v>0</v>
      </c>
      <c r="E3329" s="74"/>
      <c r="F3329" s="283">
        <v>0</v>
      </c>
      <c r="G3329" s="266"/>
      <c r="H3329" s="264"/>
    </row>
    <row r="3330" spans="1:8" s="51" customFormat="1" x14ac:dyDescent="0.2">
      <c r="A3330" s="42">
        <v>630000</v>
      </c>
      <c r="B3330" s="47" t="s">
        <v>277</v>
      </c>
      <c r="C3330" s="41">
        <f>C3331+C3333</f>
        <v>20000</v>
      </c>
      <c r="D3330" s="41">
        <f>D3331+D3333</f>
        <v>0</v>
      </c>
      <c r="E3330" s="41">
        <f>E3331+E3333</f>
        <v>1900000</v>
      </c>
      <c r="F3330" s="283">
        <f>D3330/C3330*100</f>
        <v>0</v>
      </c>
      <c r="G3330" s="266"/>
      <c r="H3330" s="264"/>
    </row>
    <row r="3331" spans="1:8" s="51" customFormat="1" x14ac:dyDescent="0.2">
      <c r="A3331" s="42">
        <v>631000</v>
      </c>
      <c r="B3331" s="47" t="s">
        <v>278</v>
      </c>
      <c r="C3331" s="41">
        <f>0+C3332</f>
        <v>0</v>
      </c>
      <c r="D3331" s="41">
        <f>0+D3332</f>
        <v>0</v>
      </c>
      <c r="E3331" s="41">
        <f>0+E3332</f>
        <v>1900000</v>
      </c>
      <c r="F3331" s="283">
        <v>0</v>
      </c>
      <c r="G3331" s="266"/>
      <c r="H3331" s="264"/>
    </row>
    <row r="3332" spans="1:8" s="26" customFormat="1" x14ac:dyDescent="0.2">
      <c r="A3332" s="52">
        <v>631200</v>
      </c>
      <c r="B3332" s="45" t="s">
        <v>280</v>
      </c>
      <c r="C3332" s="54">
        <v>0</v>
      </c>
      <c r="D3332" s="46">
        <v>0</v>
      </c>
      <c r="E3332" s="46">
        <v>1900000</v>
      </c>
      <c r="F3332" s="280">
        <v>0</v>
      </c>
      <c r="G3332" s="25"/>
      <c r="H3332" s="264"/>
    </row>
    <row r="3333" spans="1:8" s="51" customFormat="1" x14ac:dyDescent="0.2">
      <c r="A3333" s="42">
        <v>638000</v>
      </c>
      <c r="B3333" s="47" t="s">
        <v>284</v>
      </c>
      <c r="C3333" s="41">
        <f t="shared" ref="C3333" si="1240">C3334</f>
        <v>20000</v>
      </c>
      <c r="D3333" s="41">
        <f t="shared" ref="D3333" si="1241">D3334</f>
        <v>0</v>
      </c>
      <c r="E3333" s="41">
        <f t="shared" ref="E3333" si="1242">E3334</f>
        <v>0</v>
      </c>
      <c r="F3333" s="283">
        <f>D3333/C3333*100</f>
        <v>0</v>
      </c>
      <c r="G3333" s="266"/>
      <c r="H3333" s="264"/>
    </row>
    <row r="3334" spans="1:8" s="26" customFormat="1" x14ac:dyDescent="0.2">
      <c r="A3334" s="52">
        <v>638100</v>
      </c>
      <c r="B3334" s="45" t="s">
        <v>285</v>
      </c>
      <c r="C3334" s="54">
        <v>20000</v>
      </c>
      <c r="D3334" s="46">
        <v>0</v>
      </c>
      <c r="E3334" s="54">
        <v>0</v>
      </c>
      <c r="F3334" s="280">
        <f>D3334/C3334*100</f>
        <v>0</v>
      </c>
      <c r="G3334" s="25"/>
      <c r="H3334" s="264"/>
    </row>
    <row r="3335" spans="1:8" s="26" customFormat="1" x14ac:dyDescent="0.2">
      <c r="A3335" s="82"/>
      <c r="B3335" s="76" t="s">
        <v>294</v>
      </c>
      <c r="C3335" s="80">
        <f>C3311+C3326+C3330</f>
        <v>1044100</v>
      </c>
      <c r="D3335" s="80">
        <f>D3311+D3326+D3330</f>
        <v>1177000</v>
      </c>
      <c r="E3335" s="80">
        <f>E3311+E3326+E3330</f>
        <v>1900000</v>
      </c>
      <c r="F3335" s="30">
        <f>D3335/C3335*100</f>
        <v>112.72866583660569</v>
      </c>
      <c r="G3335" s="25"/>
      <c r="H3335" s="264"/>
    </row>
    <row r="3336" spans="1:8" s="26" customFormat="1" x14ac:dyDescent="0.2">
      <c r="A3336" s="39"/>
      <c r="B3336" s="45"/>
      <c r="C3336" s="46"/>
      <c r="D3336" s="46"/>
      <c r="E3336" s="46"/>
      <c r="F3336" s="282"/>
      <c r="G3336" s="25"/>
      <c r="H3336" s="264"/>
    </row>
    <row r="3337" spans="1:8" s="26" customFormat="1" x14ac:dyDescent="0.2">
      <c r="A3337" s="39"/>
      <c r="B3337" s="40"/>
      <c r="C3337" s="63"/>
      <c r="D3337" s="63"/>
      <c r="E3337" s="63"/>
      <c r="F3337" s="145"/>
      <c r="G3337" s="25"/>
      <c r="H3337" s="264"/>
    </row>
    <row r="3338" spans="1:8" s="26" customFormat="1" x14ac:dyDescent="0.2">
      <c r="A3338" s="44" t="s">
        <v>480</v>
      </c>
      <c r="B3338" s="47"/>
      <c r="C3338" s="46"/>
      <c r="D3338" s="46"/>
      <c r="E3338" s="46"/>
      <c r="F3338" s="282"/>
      <c r="G3338" s="25"/>
      <c r="H3338" s="264"/>
    </row>
    <row r="3339" spans="1:8" s="26" customFormat="1" x14ac:dyDescent="0.2">
      <c r="A3339" s="44" t="s">
        <v>377</v>
      </c>
      <c r="B3339" s="47"/>
      <c r="C3339" s="46"/>
      <c r="D3339" s="46"/>
      <c r="E3339" s="46"/>
      <c r="F3339" s="282"/>
      <c r="G3339" s="25"/>
      <c r="H3339" s="264"/>
    </row>
    <row r="3340" spans="1:8" s="26" customFormat="1" x14ac:dyDescent="0.2">
      <c r="A3340" s="44" t="s">
        <v>481</v>
      </c>
      <c r="B3340" s="47"/>
      <c r="C3340" s="46"/>
      <c r="D3340" s="46"/>
      <c r="E3340" s="46"/>
      <c r="F3340" s="282"/>
      <c r="G3340" s="25"/>
      <c r="H3340" s="264"/>
    </row>
    <row r="3341" spans="1:8" s="26" customFormat="1" x14ac:dyDescent="0.2">
      <c r="A3341" s="44" t="s">
        <v>293</v>
      </c>
      <c r="B3341" s="47"/>
      <c r="C3341" s="46"/>
      <c r="D3341" s="46"/>
      <c r="E3341" s="46"/>
      <c r="F3341" s="282"/>
      <c r="G3341" s="25"/>
      <c r="H3341" s="264"/>
    </row>
    <row r="3342" spans="1:8" s="26" customFormat="1" x14ac:dyDescent="0.2">
      <c r="A3342" s="44"/>
      <c r="B3342" s="72"/>
      <c r="C3342" s="63"/>
      <c r="D3342" s="63"/>
      <c r="E3342" s="63"/>
      <c r="F3342" s="145"/>
      <c r="G3342" s="25"/>
      <c r="H3342" s="264"/>
    </row>
    <row r="3343" spans="1:8" s="26" customFormat="1" x14ac:dyDescent="0.2">
      <c r="A3343" s="42">
        <v>410000</v>
      </c>
      <c r="B3343" s="43" t="s">
        <v>42</v>
      </c>
      <c r="C3343" s="41">
        <f t="shared" ref="C3343" si="1243">C3344+C3349</f>
        <v>693800</v>
      </c>
      <c r="D3343" s="41">
        <f t="shared" ref="D3343" si="1244">D3344+D3349</f>
        <v>819300</v>
      </c>
      <c r="E3343" s="41">
        <f>E3344+E3349</f>
        <v>0</v>
      </c>
      <c r="F3343" s="283">
        <f t="shared" ref="F3343:F3354" si="1245">D3343/C3343*100</f>
        <v>118.08878639377343</v>
      </c>
      <c r="G3343" s="25"/>
      <c r="H3343" s="264"/>
    </row>
    <row r="3344" spans="1:8" s="26" customFormat="1" x14ac:dyDescent="0.2">
      <c r="A3344" s="42">
        <v>411000</v>
      </c>
      <c r="B3344" s="43" t="s">
        <v>43</v>
      </c>
      <c r="C3344" s="41">
        <f t="shared" ref="C3344" si="1246">SUM(C3345:C3348)</f>
        <v>612400</v>
      </c>
      <c r="D3344" s="41">
        <f t="shared" ref="D3344" si="1247">SUM(D3345:D3348)</f>
        <v>738300</v>
      </c>
      <c r="E3344" s="41">
        <f>SUM(E3345:E3348)</f>
        <v>0</v>
      </c>
      <c r="F3344" s="283">
        <f t="shared" si="1245"/>
        <v>120.55845852384061</v>
      </c>
      <c r="G3344" s="25"/>
      <c r="H3344" s="264"/>
    </row>
    <row r="3345" spans="1:8" s="26" customFormat="1" x14ac:dyDescent="0.2">
      <c r="A3345" s="52">
        <v>411100</v>
      </c>
      <c r="B3345" s="45" t="s">
        <v>44</v>
      </c>
      <c r="C3345" s="54">
        <v>555400</v>
      </c>
      <c r="D3345" s="46">
        <v>706000</v>
      </c>
      <c r="E3345" s="54">
        <v>0</v>
      </c>
      <c r="F3345" s="280">
        <f t="shared" si="1245"/>
        <v>127.11559236586245</v>
      </c>
      <c r="G3345" s="25"/>
      <c r="H3345" s="264"/>
    </row>
    <row r="3346" spans="1:8" s="26" customFormat="1" ht="40.5" x14ac:dyDescent="0.2">
      <c r="A3346" s="52">
        <v>411200</v>
      </c>
      <c r="B3346" s="45" t="s">
        <v>45</v>
      </c>
      <c r="C3346" s="54">
        <v>28000</v>
      </c>
      <c r="D3346" s="46">
        <v>24400</v>
      </c>
      <c r="E3346" s="54">
        <v>0</v>
      </c>
      <c r="F3346" s="280">
        <f t="shared" si="1245"/>
        <v>87.142857142857139</v>
      </c>
      <c r="G3346" s="25"/>
      <c r="H3346" s="264"/>
    </row>
    <row r="3347" spans="1:8" s="26" customFormat="1" ht="40.5" x14ac:dyDescent="0.2">
      <c r="A3347" s="52">
        <v>411300</v>
      </c>
      <c r="B3347" s="45" t="s">
        <v>46</v>
      </c>
      <c r="C3347" s="54">
        <v>23000.000000000036</v>
      </c>
      <c r="D3347" s="46">
        <v>5000</v>
      </c>
      <c r="E3347" s="54">
        <v>0</v>
      </c>
      <c r="F3347" s="280">
        <f t="shared" si="1245"/>
        <v>21.739130434782574</v>
      </c>
      <c r="G3347" s="25"/>
      <c r="H3347" s="264"/>
    </row>
    <row r="3348" spans="1:8" s="26" customFormat="1" x14ac:dyDescent="0.2">
      <c r="A3348" s="52">
        <v>411400</v>
      </c>
      <c r="B3348" s="45" t="s">
        <v>47</v>
      </c>
      <c r="C3348" s="54">
        <v>6000</v>
      </c>
      <c r="D3348" s="46">
        <v>2900</v>
      </c>
      <c r="E3348" s="54">
        <v>0</v>
      </c>
      <c r="F3348" s="280">
        <f t="shared" si="1245"/>
        <v>48.333333333333336</v>
      </c>
      <c r="G3348" s="25"/>
      <c r="H3348" s="264"/>
    </row>
    <row r="3349" spans="1:8" s="26" customFormat="1" x14ac:dyDescent="0.2">
      <c r="A3349" s="42">
        <v>412000</v>
      </c>
      <c r="B3349" s="47" t="s">
        <v>48</v>
      </c>
      <c r="C3349" s="41">
        <f>SUM(C3350:C3359)</f>
        <v>81400</v>
      </c>
      <c r="D3349" s="41">
        <f>SUM(D3350:D3359)</f>
        <v>81000</v>
      </c>
      <c r="E3349" s="41">
        <f>SUM(E3350:E3359)</f>
        <v>0</v>
      </c>
      <c r="F3349" s="283">
        <f t="shared" si="1245"/>
        <v>99.508599508599502</v>
      </c>
      <c r="G3349" s="25"/>
      <c r="H3349" s="264"/>
    </row>
    <row r="3350" spans="1:8" s="26" customFormat="1" ht="40.5" x14ac:dyDescent="0.2">
      <c r="A3350" s="52">
        <v>412200</v>
      </c>
      <c r="B3350" s="45" t="s">
        <v>50</v>
      </c>
      <c r="C3350" s="54">
        <v>44000</v>
      </c>
      <c r="D3350" s="46">
        <v>45000</v>
      </c>
      <c r="E3350" s="54">
        <v>0</v>
      </c>
      <c r="F3350" s="280">
        <f t="shared" si="1245"/>
        <v>102.27272727272727</v>
      </c>
      <c r="G3350" s="25"/>
      <c r="H3350" s="264"/>
    </row>
    <row r="3351" spans="1:8" s="26" customFormat="1" x14ac:dyDescent="0.2">
      <c r="A3351" s="52">
        <v>412300</v>
      </c>
      <c r="B3351" s="45" t="s">
        <v>51</v>
      </c>
      <c r="C3351" s="54">
        <v>7500</v>
      </c>
      <c r="D3351" s="46">
        <v>7500</v>
      </c>
      <c r="E3351" s="54">
        <v>0</v>
      </c>
      <c r="F3351" s="280">
        <f t="shared" si="1245"/>
        <v>100</v>
      </c>
      <c r="G3351" s="25"/>
      <c r="H3351" s="264"/>
    </row>
    <row r="3352" spans="1:8" s="26" customFormat="1" x14ac:dyDescent="0.2">
      <c r="A3352" s="52">
        <v>412500</v>
      </c>
      <c r="B3352" s="45" t="s">
        <v>55</v>
      </c>
      <c r="C3352" s="54">
        <v>6000</v>
      </c>
      <c r="D3352" s="46">
        <v>6000</v>
      </c>
      <c r="E3352" s="54">
        <v>0</v>
      </c>
      <c r="F3352" s="280">
        <f t="shared" si="1245"/>
        <v>100</v>
      </c>
      <c r="G3352" s="25"/>
      <c r="H3352" s="264"/>
    </row>
    <row r="3353" spans="1:8" s="26" customFormat="1" x14ac:dyDescent="0.2">
      <c r="A3353" s="52">
        <v>412600</v>
      </c>
      <c r="B3353" s="45" t="s">
        <v>56</v>
      </c>
      <c r="C3353" s="54">
        <v>8000</v>
      </c>
      <c r="D3353" s="46">
        <v>8000</v>
      </c>
      <c r="E3353" s="54">
        <v>0</v>
      </c>
      <c r="F3353" s="280">
        <f t="shared" si="1245"/>
        <v>100</v>
      </c>
      <c r="G3353" s="25"/>
      <c r="H3353" s="264"/>
    </row>
    <row r="3354" spans="1:8" s="26" customFormat="1" x14ac:dyDescent="0.2">
      <c r="A3354" s="52">
        <v>412700</v>
      </c>
      <c r="B3354" s="45" t="s">
        <v>58</v>
      </c>
      <c r="C3354" s="54">
        <v>6500</v>
      </c>
      <c r="D3354" s="46">
        <v>6500</v>
      </c>
      <c r="E3354" s="54">
        <v>0</v>
      </c>
      <c r="F3354" s="280">
        <f t="shared" si="1245"/>
        <v>100</v>
      </c>
      <c r="G3354" s="25"/>
      <c r="H3354" s="264"/>
    </row>
    <row r="3355" spans="1:8" s="26" customFormat="1" x14ac:dyDescent="0.2">
      <c r="A3355" s="52">
        <v>412900</v>
      </c>
      <c r="B3355" s="49" t="s">
        <v>72</v>
      </c>
      <c r="C3355" s="54">
        <v>0</v>
      </c>
      <c r="D3355" s="46">
        <v>2000</v>
      </c>
      <c r="E3355" s="54">
        <v>0</v>
      </c>
      <c r="F3355" s="280">
        <v>0</v>
      </c>
      <c r="G3355" s="25"/>
      <c r="H3355" s="264"/>
    </row>
    <row r="3356" spans="1:8" s="26" customFormat="1" x14ac:dyDescent="0.2">
      <c r="A3356" s="52">
        <v>412900</v>
      </c>
      <c r="B3356" s="49" t="s">
        <v>73</v>
      </c>
      <c r="C3356" s="54">
        <v>1500</v>
      </c>
      <c r="D3356" s="46">
        <v>1500</v>
      </c>
      <c r="E3356" s="54">
        <v>0</v>
      </c>
      <c r="F3356" s="280">
        <f t="shared" ref="F3356:F3364" si="1248">D3356/C3356*100</f>
        <v>100</v>
      </c>
      <c r="G3356" s="25"/>
      <c r="H3356" s="264"/>
    </row>
    <row r="3357" spans="1:8" s="26" customFormat="1" x14ac:dyDescent="0.2">
      <c r="A3357" s="52">
        <v>412900</v>
      </c>
      <c r="B3357" s="49" t="s">
        <v>75</v>
      </c>
      <c r="C3357" s="54">
        <v>200</v>
      </c>
      <c r="D3357" s="46">
        <v>200</v>
      </c>
      <c r="E3357" s="54">
        <v>0</v>
      </c>
      <c r="F3357" s="280">
        <f t="shared" si="1248"/>
        <v>100</v>
      </c>
      <c r="G3357" s="25"/>
      <c r="H3357" s="264"/>
    </row>
    <row r="3358" spans="1:8" s="26" customFormat="1" x14ac:dyDescent="0.2">
      <c r="A3358" s="52">
        <v>412900</v>
      </c>
      <c r="B3358" s="49" t="s">
        <v>76</v>
      </c>
      <c r="C3358" s="54">
        <v>2000</v>
      </c>
      <c r="D3358" s="46">
        <v>1200</v>
      </c>
      <c r="E3358" s="54">
        <v>0</v>
      </c>
      <c r="F3358" s="280">
        <f t="shared" si="1248"/>
        <v>60</v>
      </c>
      <c r="G3358" s="25"/>
      <c r="H3358" s="264"/>
    </row>
    <row r="3359" spans="1:8" s="26" customFormat="1" x14ac:dyDescent="0.2">
      <c r="A3359" s="52">
        <v>412900</v>
      </c>
      <c r="B3359" s="45" t="s">
        <v>78</v>
      </c>
      <c r="C3359" s="54">
        <v>5700</v>
      </c>
      <c r="D3359" s="46">
        <v>3100</v>
      </c>
      <c r="E3359" s="54">
        <v>0</v>
      </c>
      <c r="F3359" s="280">
        <f t="shared" si="1248"/>
        <v>54.385964912280706</v>
      </c>
      <c r="G3359" s="25"/>
      <c r="H3359" s="264"/>
    </row>
    <row r="3360" spans="1:8" s="51" customFormat="1" x14ac:dyDescent="0.2">
      <c r="A3360" s="42">
        <v>510000</v>
      </c>
      <c r="B3360" s="47" t="s">
        <v>245</v>
      </c>
      <c r="C3360" s="41">
        <f>C3361+0</f>
        <v>9800</v>
      </c>
      <c r="D3360" s="41">
        <f>D3361+0</f>
        <v>10000</v>
      </c>
      <c r="E3360" s="41">
        <f>E3361+0</f>
        <v>0</v>
      </c>
      <c r="F3360" s="283">
        <f t="shared" si="1248"/>
        <v>102.04081632653062</v>
      </c>
      <c r="G3360" s="266"/>
      <c r="H3360" s="264"/>
    </row>
    <row r="3361" spans="1:8" s="51" customFormat="1" x14ac:dyDescent="0.2">
      <c r="A3361" s="42">
        <v>511000</v>
      </c>
      <c r="B3361" s="47" t="s">
        <v>246</v>
      </c>
      <c r="C3361" s="41">
        <f t="shared" ref="C3361" si="1249">C3363+C3362</f>
        <v>9800</v>
      </c>
      <c r="D3361" s="41">
        <f t="shared" ref="D3361" si="1250">D3363+D3362</f>
        <v>10000</v>
      </c>
      <c r="E3361" s="41">
        <f>E3363+E3362</f>
        <v>0</v>
      </c>
      <c r="F3361" s="283">
        <f t="shared" si="1248"/>
        <v>102.04081632653062</v>
      </c>
      <c r="G3361" s="266"/>
      <c r="H3361" s="264"/>
    </row>
    <row r="3362" spans="1:8" s="26" customFormat="1" ht="40.5" x14ac:dyDescent="0.2">
      <c r="A3362" s="52">
        <v>511200</v>
      </c>
      <c r="B3362" s="45" t="s">
        <v>248</v>
      </c>
      <c r="C3362" s="54">
        <v>1800</v>
      </c>
      <c r="D3362" s="46">
        <v>0</v>
      </c>
      <c r="E3362" s="54">
        <v>0</v>
      </c>
      <c r="F3362" s="280">
        <f t="shared" si="1248"/>
        <v>0</v>
      </c>
      <c r="G3362" s="25"/>
      <c r="H3362" s="264"/>
    </row>
    <row r="3363" spans="1:8" s="26" customFormat="1" x14ac:dyDescent="0.2">
      <c r="A3363" s="52">
        <v>511300</v>
      </c>
      <c r="B3363" s="45" t="s">
        <v>249</v>
      </c>
      <c r="C3363" s="54">
        <v>8000</v>
      </c>
      <c r="D3363" s="46">
        <v>10000</v>
      </c>
      <c r="E3363" s="54">
        <v>0</v>
      </c>
      <c r="F3363" s="280">
        <f t="shared" si="1248"/>
        <v>125</v>
      </c>
      <c r="G3363" s="25"/>
      <c r="H3363" s="264"/>
    </row>
    <row r="3364" spans="1:8" s="51" customFormat="1" x14ac:dyDescent="0.2">
      <c r="A3364" s="42">
        <v>630000</v>
      </c>
      <c r="B3364" s="47" t="s">
        <v>277</v>
      </c>
      <c r="C3364" s="41">
        <f>C3365+C3367</f>
        <v>60000.000000000007</v>
      </c>
      <c r="D3364" s="41">
        <f>D3365+D3367</f>
        <v>35000</v>
      </c>
      <c r="E3364" s="41">
        <f>E3365+E3367</f>
        <v>1500000</v>
      </c>
      <c r="F3364" s="283">
        <f t="shared" si="1248"/>
        <v>58.333333333333329</v>
      </c>
      <c r="G3364" s="266"/>
      <c r="H3364" s="264"/>
    </row>
    <row r="3365" spans="1:8" s="51" customFormat="1" x14ac:dyDescent="0.2">
      <c r="A3365" s="42">
        <v>631000</v>
      </c>
      <c r="B3365" s="47" t="s">
        <v>278</v>
      </c>
      <c r="C3365" s="41">
        <f>0+C3366</f>
        <v>0</v>
      </c>
      <c r="D3365" s="41">
        <f>0+D3366</f>
        <v>0</v>
      </c>
      <c r="E3365" s="41">
        <f>0+E3366</f>
        <v>1500000</v>
      </c>
      <c r="F3365" s="283">
        <v>0</v>
      </c>
      <c r="G3365" s="266"/>
      <c r="H3365" s="264"/>
    </row>
    <row r="3366" spans="1:8" s="26" customFormat="1" x14ac:dyDescent="0.2">
      <c r="A3366" s="52">
        <v>631200</v>
      </c>
      <c r="B3366" s="45" t="s">
        <v>280</v>
      </c>
      <c r="C3366" s="54">
        <v>0</v>
      </c>
      <c r="D3366" s="46">
        <v>0</v>
      </c>
      <c r="E3366" s="46">
        <v>1500000</v>
      </c>
      <c r="F3366" s="280">
        <v>0</v>
      </c>
      <c r="G3366" s="25"/>
      <c r="H3366" s="264"/>
    </row>
    <row r="3367" spans="1:8" s="51" customFormat="1" x14ac:dyDescent="0.2">
      <c r="A3367" s="42">
        <v>638000</v>
      </c>
      <c r="B3367" s="47" t="s">
        <v>284</v>
      </c>
      <c r="C3367" s="41">
        <f t="shared" ref="C3367" si="1251">C3368</f>
        <v>60000.000000000007</v>
      </c>
      <c r="D3367" s="41">
        <f t="shared" ref="D3367" si="1252">D3368</f>
        <v>35000</v>
      </c>
      <c r="E3367" s="41">
        <f t="shared" ref="E3367" si="1253">E3368</f>
        <v>0</v>
      </c>
      <c r="F3367" s="283">
        <f>D3367/C3367*100</f>
        <v>58.333333333333329</v>
      </c>
      <c r="G3367" s="266"/>
      <c r="H3367" s="264"/>
    </row>
    <row r="3368" spans="1:8" s="26" customFormat="1" x14ac:dyDescent="0.2">
      <c r="A3368" s="52">
        <v>638100</v>
      </c>
      <c r="B3368" s="45" t="s">
        <v>285</v>
      </c>
      <c r="C3368" s="54">
        <v>60000.000000000007</v>
      </c>
      <c r="D3368" s="46">
        <v>35000</v>
      </c>
      <c r="E3368" s="54">
        <v>0</v>
      </c>
      <c r="F3368" s="280">
        <f>D3368/C3368*100</f>
        <v>58.333333333333329</v>
      </c>
      <c r="G3368" s="25"/>
      <c r="H3368" s="264"/>
    </row>
    <row r="3369" spans="1:8" s="26" customFormat="1" x14ac:dyDescent="0.2">
      <c r="A3369" s="82"/>
      <c r="B3369" s="76" t="s">
        <v>294</v>
      </c>
      <c r="C3369" s="80">
        <f>C3343+C3360+C3364</f>
        <v>763600</v>
      </c>
      <c r="D3369" s="80">
        <f>D3343+D3360+D3364</f>
        <v>864300</v>
      </c>
      <c r="E3369" s="80">
        <f>E3343+E3360+E3364</f>
        <v>1500000</v>
      </c>
      <c r="F3369" s="30">
        <f>D3369/C3369*100</f>
        <v>113.18753273965427</v>
      </c>
      <c r="G3369" s="25"/>
      <c r="H3369" s="264"/>
    </row>
    <row r="3370" spans="1:8" s="26" customFormat="1" x14ac:dyDescent="0.2">
      <c r="A3370" s="39"/>
      <c r="B3370" s="45"/>
      <c r="C3370" s="46"/>
      <c r="D3370" s="46"/>
      <c r="E3370" s="46"/>
      <c r="F3370" s="282"/>
      <c r="G3370" s="25"/>
      <c r="H3370" s="264"/>
    </row>
    <row r="3371" spans="1:8" s="26" customFormat="1" x14ac:dyDescent="0.2">
      <c r="A3371" s="39"/>
      <c r="B3371" s="45"/>
      <c r="C3371" s="46"/>
      <c r="D3371" s="46"/>
      <c r="E3371" s="46"/>
      <c r="F3371" s="282"/>
      <c r="G3371" s="25"/>
      <c r="H3371" s="264"/>
    </row>
    <row r="3372" spans="1:8" s="26" customFormat="1" x14ac:dyDescent="0.2">
      <c r="A3372" s="44" t="s">
        <v>482</v>
      </c>
      <c r="B3372" s="45"/>
      <c r="C3372" s="46"/>
      <c r="D3372" s="46"/>
      <c r="E3372" s="46"/>
      <c r="F3372" s="282"/>
      <c r="G3372" s="25"/>
      <c r="H3372" s="264"/>
    </row>
    <row r="3373" spans="1:8" s="26" customFormat="1" x14ac:dyDescent="0.2">
      <c r="A3373" s="44" t="s">
        <v>377</v>
      </c>
      <c r="B3373" s="45"/>
      <c r="C3373" s="46"/>
      <c r="D3373" s="46"/>
      <c r="E3373" s="46"/>
      <c r="F3373" s="282"/>
      <c r="G3373" s="25"/>
      <c r="H3373" s="264"/>
    </row>
    <row r="3374" spans="1:8" s="26" customFormat="1" x14ac:dyDescent="0.2">
      <c r="A3374" s="44" t="s">
        <v>483</v>
      </c>
      <c r="B3374" s="45"/>
      <c r="C3374" s="46"/>
      <c r="D3374" s="46"/>
      <c r="E3374" s="46"/>
      <c r="F3374" s="282"/>
      <c r="G3374" s="25"/>
      <c r="H3374" s="264"/>
    </row>
    <row r="3375" spans="1:8" s="26" customFormat="1" x14ac:dyDescent="0.2">
      <c r="A3375" s="44" t="s">
        <v>293</v>
      </c>
      <c r="B3375" s="45"/>
      <c r="C3375" s="46"/>
      <c r="D3375" s="46"/>
      <c r="E3375" s="46"/>
      <c r="F3375" s="282"/>
      <c r="G3375" s="25"/>
      <c r="H3375" s="264"/>
    </row>
    <row r="3376" spans="1:8" s="26" customFormat="1" x14ac:dyDescent="0.2">
      <c r="A3376" s="39"/>
      <c r="B3376" s="45"/>
      <c r="C3376" s="46"/>
      <c r="D3376" s="46"/>
      <c r="E3376" s="46"/>
      <c r="F3376" s="282"/>
      <c r="G3376" s="25"/>
      <c r="H3376" s="264"/>
    </row>
    <row r="3377" spans="1:8" s="26" customFormat="1" x14ac:dyDescent="0.2">
      <c r="A3377" s="42">
        <v>410000</v>
      </c>
      <c r="B3377" s="43" t="s">
        <v>42</v>
      </c>
      <c r="C3377" s="41">
        <f t="shared" ref="C3377" si="1254">C3378+C3383</f>
        <v>703400</v>
      </c>
      <c r="D3377" s="41">
        <f t="shared" ref="D3377" si="1255">D3378+D3383</f>
        <v>885700</v>
      </c>
      <c r="E3377" s="41">
        <f>E3378+E3383</f>
        <v>0</v>
      </c>
      <c r="F3377" s="283">
        <f t="shared" ref="F3377:F3397" si="1256">D3377/C3377*100</f>
        <v>125.91697469434177</v>
      </c>
      <c r="G3377" s="25"/>
      <c r="H3377" s="264"/>
    </row>
    <row r="3378" spans="1:8" s="26" customFormat="1" x14ac:dyDescent="0.2">
      <c r="A3378" s="42">
        <v>411000</v>
      </c>
      <c r="B3378" s="43" t="s">
        <v>43</v>
      </c>
      <c r="C3378" s="41">
        <f t="shared" ref="C3378" si="1257">SUM(C3379:C3382)</f>
        <v>615600</v>
      </c>
      <c r="D3378" s="41">
        <f t="shared" ref="D3378" si="1258">SUM(D3379:D3382)</f>
        <v>797600</v>
      </c>
      <c r="E3378" s="41">
        <f>SUM(E3379:E3382)</f>
        <v>0</v>
      </c>
      <c r="F3378" s="283">
        <f t="shared" si="1256"/>
        <v>129.56465237166992</v>
      </c>
      <c r="G3378" s="25"/>
      <c r="H3378" s="264"/>
    </row>
    <row r="3379" spans="1:8" s="26" customFormat="1" x14ac:dyDescent="0.2">
      <c r="A3379" s="52">
        <v>411100</v>
      </c>
      <c r="B3379" s="45" t="s">
        <v>44</v>
      </c>
      <c r="C3379" s="54">
        <v>572000</v>
      </c>
      <c r="D3379" s="46">
        <v>754000</v>
      </c>
      <c r="E3379" s="54">
        <v>0</v>
      </c>
      <c r="F3379" s="280">
        <f t="shared" si="1256"/>
        <v>131.81818181818181</v>
      </c>
      <c r="G3379" s="25"/>
      <c r="H3379" s="264"/>
    </row>
    <row r="3380" spans="1:8" s="26" customFormat="1" ht="40.5" x14ac:dyDescent="0.2">
      <c r="A3380" s="52">
        <v>411200</v>
      </c>
      <c r="B3380" s="45" t="s">
        <v>45</v>
      </c>
      <c r="C3380" s="54">
        <v>20900</v>
      </c>
      <c r="D3380" s="46">
        <v>20900</v>
      </c>
      <c r="E3380" s="54">
        <v>0</v>
      </c>
      <c r="F3380" s="280">
        <f t="shared" si="1256"/>
        <v>100</v>
      </c>
      <c r="G3380" s="25"/>
      <c r="H3380" s="264"/>
    </row>
    <row r="3381" spans="1:8" s="26" customFormat="1" ht="40.5" x14ac:dyDescent="0.2">
      <c r="A3381" s="52">
        <v>411300</v>
      </c>
      <c r="B3381" s="45" t="s">
        <v>46</v>
      </c>
      <c r="C3381" s="54">
        <v>16700.000000000004</v>
      </c>
      <c r="D3381" s="46">
        <v>16700.000000000004</v>
      </c>
      <c r="E3381" s="54">
        <v>0</v>
      </c>
      <c r="F3381" s="280">
        <f t="shared" si="1256"/>
        <v>100</v>
      </c>
      <c r="G3381" s="25"/>
      <c r="H3381" s="264"/>
    </row>
    <row r="3382" spans="1:8" s="26" customFormat="1" x14ac:dyDescent="0.2">
      <c r="A3382" s="52">
        <v>411400</v>
      </c>
      <c r="B3382" s="45" t="s">
        <v>47</v>
      </c>
      <c r="C3382" s="54">
        <v>5999.9999999999982</v>
      </c>
      <c r="D3382" s="46">
        <v>5999.9999999999982</v>
      </c>
      <c r="E3382" s="54">
        <v>0</v>
      </c>
      <c r="F3382" s="280">
        <f t="shared" si="1256"/>
        <v>100</v>
      </c>
      <c r="G3382" s="25"/>
      <c r="H3382" s="264"/>
    </row>
    <row r="3383" spans="1:8" s="26" customFormat="1" x14ac:dyDescent="0.2">
      <c r="A3383" s="42">
        <v>412000</v>
      </c>
      <c r="B3383" s="47" t="s">
        <v>48</v>
      </c>
      <c r="C3383" s="41">
        <f>SUM(C3384:C3393)</f>
        <v>87800</v>
      </c>
      <c r="D3383" s="41">
        <f>SUM(D3384:D3393)</f>
        <v>88100</v>
      </c>
      <c r="E3383" s="41">
        <f>SUM(E3384:E3393)</f>
        <v>0</v>
      </c>
      <c r="F3383" s="283">
        <f t="shared" si="1256"/>
        <v>100.34168564920274</v>
      </c>
      <c r="G3383" s="25"/>
      <c r="H3383" s="264"/>
    </row>
    <row r="3384" spans="1:8" s="26" customFormat="1" ht="40.5" x14ac:dyDescent="0.2">
      <c r="A3384" s="52">
        <v>412200</v>
      </c>
      <c r="B3384" s="45" t="s">
        <v>50</v>
      </c>
      <c r="C3384" s="54">
        <v>48000</v>
      </c>
      <c r="D3384" s="46">
        <v>48000</v>
      </c>
      <c r="E3384" s="54">
        <v>0</v>
      </c>
      <c r="F3384" s="280">
        <f t="shared" si="1256"/>
        <v>100</v>
      </c>
      <c r="G3384" s="25"/>
      <c r="H3384" s="264"/>
    </row>
    <row r="3385" spans="1:8" s="26" customFormat="1" x14ac:dyDescent="0.2">
      <c r="A3385" s="52">
        <v>412300</v>
      </c>
      <c r="B3385" s="45" t="s">
        <v>51</v>
      </c>
      <c r="C3385" s="54">
        <v>12200</v>
      </c>
      <c r="D3385" s="46">
        <v>12200</v>
      </c>
      <c r="E3385" s="54">
        <v>0</v>
      </c>
      <c r="F3385" s="280">
        <f t="shared" si="1256"/>
        <v>100</v>
      </c>
      <c r="G3385" s="25"/>
      <c r="H3385" s="264"/>
    </row>
    <row r="3386" spans="1:8" s="26" customFormat="1" x14ac:dyDescent="0.2">
      <c r="A3386" s="52">
        <v>412500</v>
      </c>
      <c r="B3386" s="45" t="s">
        <v>55</v>
      </c>
      <c r="C3386" s="54">
        <v>3500.0000000000036</v>
      </c>
      <c r="D3386" s="46">
        <v>3500.0000000000036</v>
      </c>
      <c r="E3386" s="54">
        <v>0</v>
      </c>
      <c r="F3386" s="280">
        <f t="shared" si="1256"/>
        <v>100</v>
      </c>
      <c r="G3386" s="25"/>
      <c r="H3386" s="264"/>
    </row>
    <row r="3387" spans="1:8" s="26" customFormat="1" x14ac:dyDescent="0.2">
      <c r="A3387" s="52">
        <v>412600</v>
      </c>
      <c r="B3387" s="45" t="s">
        <v>56</v>
      </c>
      <c r="C3387" s="54">
        <v>5999.9999999999955</v>
      </c>
      <c r="D3387" s="46">
        <v>5999.9999999999955</v>
      </c>
      <c r="E3387" s="54">
        <v>0</v>
      </c>
      <c r="F3387" s="280">
        <f t="shared" si="1256"/>
        <v>100</v>
      </c>
      <c r="G3387" s="25"/>
      <c r="H3387" s="264"/>
    </row>
    <row r="3388" spans="1:8" s="26" customFormat="1" x14ac:dyDescent="0.2">
      <c r="A3388" s="52">
        <v>412700</v>
      </c>
      <c r="B3388" s="45" t="s">
        <v>58</v>
      </c>
      <c r="C3388" s="54">
        <v>11800</v>
      </c>
      <c r="D3388" s="46">
        <v>11800</v>
      </c>
      <c r="E3388" s="54">
        <v>0</v>
      </c>
      <c r="F3388" s="280">
        <f t="shared" si="1256"/>
        <v>100</v>
      </c>
      <c r="G3388" s="25"/>
      <c r="H3388" s="264"/>
    </row>
    <row r="3389" spans="1:8" s="26" customFormat="1" x14ac:dyDescent="0.2">
      <c r="A3389" s="52">
        <v>412900</v>
      </c>
      <c r="B3389" s="49" t="s">
        <v>72</v>
      </c>
      <c r="C3389" s="54">
        <v>500</v>
      </c>
      <c r="D3389" s="46">
        <v>500</v>
      </c>
      <c r="E3389" s="54">
        <v>0</v>
      </c>
      <c r="F3389" s="280">
        <f t="shared" si="1256"/>
        <v>100</v>
      </c>
      <c r="G3389" s="25"/>
      <c r="H3389" s="264"/>
    </row>
    <row r="3390" spans="1:8" s="26" customFormat="1" x14ac:dyDescent="0.2">
      <c r="A3390" s="52">
        <v>412900</v>
      </c>
      <c r="B3390" s="49" t="s">
        <v>74</v>
      </c>
      <c r="C3390" s="54">
        <v>1000</v>
      </c>
      <c r="D3390" s="46">
        <v>1000</v>
      </c>
      <c r="E3390" s="54">
        <v>0</v>
      </c>
      <c r="F3390" s="280">
        <f t="shared" si="1256"/>
        <v>100</v>
      </c>
      <c r="G3390" s="25"/>
      <c r="H3390" s="264"/>
    </row>
    <row r="3391" spans="1:8" s="26" customFormat="1" x14ac:dyDescent="0.2">
      <c r="A3391" s="52">
        <v>412900</v>
      </c>
      <c r="B3391" s="49" t="s">
        <v>75</v>
      </c>
      <c r="C3391" s="54">
        <v>2500</v>
      </c>
      <c r="D3391" s="46">
        <v>2500</v>
      </c>
      <c r="E3391" s="54">
        <v>0</v>
      </c>
      <c r="F3391" s="280">
        <f t="shared" si="1256"/>
        <v>100</v>
      </c>
      <c r="G3391" s="25"/>
      <c r="H3391" s="264"/>
    </row>
    <row r="3392" spans="1:8" s="26" customFormat="1" x14ac:dyDescent="0.2">
      <c r="A3392" s="52">
        <v>412900</v>
      </c>
      <c r="B3392" s="49" t="s">
        <v>76</v>
      </c>
      <c r="C3392" s="54">
        <v>1500</v>
      </c>
      <c r="D3392" s="46">
        <v>1600</v>
      </c>
      <c r="E3392" s="54">
        <v>0</v>
      </c>
      <c r="F3392" s="280">
        <f t="shared" si="1256"/>
        <v>106.66666666666667</v>
      </c>
      <c r="G3392" s="25"/>
      <c r="H3392" s="264"/>
    </row>
    <row r="3393" spans="1:8" s="26" customFormat="1" x14ac:dyDescent="0.2">
      <c r="A3393" s="52">
        <v>412900</v>
      </c>
      <c r="B3393" s="45" t="s">
        <v>78</v>
      </c>
      <c r="C3393" s="54">
        <v>800</v>
      </c>
      <c r="D3393" s="46">
        <v>1000</v>
      </c>
      <c r="E3393" s="54">
        <v>0</v>
      </c>
      <c r="F3393" s="280">
        <f t="shared" si="1256"/>
        <v>125</v>
      </c>
      <c r="G3393" s="25"/>
      <c r="H3393" s="264"/>
    </row>
    <row r="3394" spans="1:8" s="51" customFormat="1" x14ac:dyDescent="0.2">
      <c r="A3394" s="42">
        <v>510000</v>
      </c>
      <c r="B3394" s="47" t="s">
        <v>245</v>
      </c>
      <c r="C3394" s="41">
        <f t="shared" ref="C3394:C3395" si="1259">C3395</f>
        <v>5000</v>
      </c>
      <c r="D3394" s="41">
        <f t="shared" ref="D3394:D3395" si="1260">D3395</f>
        <v>5000</v>
      </c>
      <c r="E3394" s="41">
        <f t="shared" ref="E3394:E3395" si="1261">E3395</f>
        <v>0</v>
      </c>
      <c r="F3394" s="283">
        <f t="shared" si="1256"/>
        <v>100</v>
      </c>
      <c r="G3394" s="266"/>
      <c r="H3394" s="264"/>
    </row>
    <row r="3395" spans="1:8" s="51" customFormat="1" x14ac:dyDescent="0.2">
      <c r="A3395" s="42">
        <v>511000</v>
      </c>
      <c r="B3395" s="47" t="s">
        <v>246</v>
      </c>
      <c r="C3395" s="41">
        <f t="shared" si="1259"/>
        <v>5000</v>
      </c>
      <c r="D3395" s="41">
        <f t="shared" si="1260"/>
        <v>5000</v>
      </c>
      <c r="E3395" s="41">
        <f t="shared" si="1261"/>
        <v>0</v>
      </c>
      <c r="F3395" s="283">
        <f t="shared" si="1256"/>
        <v>100</v>
      </c>
      <c r="G3395" s="266"/>
      <c r="H3395" s="264"/>
    </row>
    <row r="3396" spans="1:8" s="26" customFormat="1" x14ac:dyDescent="0.2">
      <c r="A3396" s="52">
        <v>511300</v>
      </c>
      <c r="B3396" s="45" t="s">
        <v>249</v>
      </c>
      <c r="C3396" s="54">
        <v>5000</v>
      </c>
      <c r="D3396" s="46">
        <v>5000</v>
      </c>
      <c r="E3396" s="54">
        <v>0</v>
      </c>
      <c r="F3396" s="280">
        <f t="shared" si="1256"/>
        <v>100</v>
      </c>
      <c r="G3396" s="25"/>
      <c r="H3396" s="264"/>
    </row>
    <row r="3397" spans="1:8" s="51" customFormat="1" x14ac:dyDescent="0.2">
      <c r="A3397" s="42">
        <v>630000</v>
      </c>
      <c r="B3397" s="47" t="s">
        <v>277</v>
      </c>
      <c r="C3397" s="41">
        <f t="shared" ref="C3397" si="1262">C3400+C3398</f>
        <v>45000</v>
      </c>
      <c r="D3397" s="41">
        <f t="shared" ref="D3397" si="1263">D3400+D3398</f>
        <v>20000</v>
      </c>
      <c r="E3397" s="41">
        <f>E3400+E3398</f>
        <v>700000</v>
      </c>
      <c r="F3397" s="283">
        <f t="shared" si="1256"/>
        <v>44.444444444444443</v>
      </c>
      <c r="G3397" s="266"/>
      <c r="H3397" s="264"/>
    </row>
    <row r="3398" spans="1:8" s="51" customFormat="1" x14ac:dyDescent="0.2">
      <c r="A3398" s="42">
        <v>631000</v>
      </c>
      <c r="B3398" s="47" t="s">
        <v>278</v>
      </c>
      <c r="C3398" s="41">
        <f t="shared" ref="C3398" si="1264">C3399</f>
        <v>0</v>
      </c>
      <c r="D3398" s="41">
        <f t="shared" ref="D3398" si="1265">D3399</f>
        <v>0</v>
      </c>
      <c r="E3398" s="41">
        <f t="shared" ref="E3398" si="1266">E3399</f>
        <v>700000</v>
      </c>
      <c r="F3398" s="283">
        <v>0</v>
      </c>
      <c r="G3398" s="266"/>
      <c r="H3398" s="264"/>
    </row>
    <row r="3399" spans="1:8" s="26" customFormat="1" x14ac:dyDescent="0.2">
      <c r="A3399" s="52">
        <v>631200</v>
      </c>
      <c r="B3399" s="45" t="s">
        <v>280</v>
      </c>
      <c r="C3399" s="54">
        <v>0</v>
      </c>
      <c r="D3399" s="46">
        <v>0</v>
      </c>
      <c r="E3399" s="46">
        <v>700000</v>
      </c>
      <c r="F3399" s="280">
        <v>0</v>
      </c>
      <c r="G3399" s="25"/>
      <c r="H3399" s="264"/>
    </row>
    <row r="3400" spans="1:8" s="51" customFormat="1" x14ac:dyDescent="0.2">
      <c r="A3400" s="42">
        <v>638000</v>
      </c>
      <c r="B3400" s="47" t="s">
        <v>284</v>
      </c>
      <c r="C3400" s="41">
        <f t="shared" ref="C3400" si="1267">C3401</f>
        <v>45000</v>
      </c>
      <c r="D3400" s="41">
        <f t="shared" ref="D3400" si="1268">D3401</f>
        <v>20000</v>
      </c>
      <c r="E3400" s="41">
        <f t="shared" ref="E3400" si="1269">E3401</f>
        <v>0</v>
      </c>
      <c r="F3400" s="283">
        <f>D3400/C3400*100</f>
        <v>44.444444444444443</v>
      </c>
      <c r="G3400" s="266"/>
      <c r="H3400" s="264"/>
    </row>
    <row r="3401" spans="1:8" s="26" customFormat="1" x14ac:dyDescent="0.2">
      <c r="A3401" s="52">
        <v>638100</v>
      </c>
      <c r="B3401" s="45" t="s">
        <v>285</v>
      </c>
      <c r="C3401" s="54">
        <v>45000</v>
      </c>
      <c r="D3401" s="46">
        <v>20000</v>
      </c>
      <c r="E3401" s="54">
        <v>0</v>
      </c>
      <c r="F3401" s="280">
        <f>D3401/C3401*100</f>
        <v>44.444444444444443</v>
      </c>
      <c r="G3401" s="25"/>
      <c r="H3401" s="264"/>
    </row>
    <row r="3402" spans="1:8" s="26" customFormat="1" x14ac:dyDescent="0.2">
      <c r="A3402" s="82"/>
      <c r="B3402" s="76" t="s">
        <v>294</v>
      </c>
      <c r="C3402" s="80">
        <f>C3377+C3394+C3397</f>
        <v>753400</v>
      </c>
      <c r="D3402" s="80">
        <f>D3377+D3394+D3397</f>
        <v>910700</v>
      </c>
      <c r="E3402" s="80">
        <f>E3377+E3394+E3397</f>
        <v>700000</v>
      </c>
      <c r="F3402" s="30">
        <f>D3402/C3402*100</f>
        <v>120.87868330236262</v>
      </c>
      <c r="G3402" s="25"/>
      <c r="H3402" s="264"/>
    </row>
    <row r="3403" spans="1:8" s="26" customFormat="1" x14ac:dyDescent="0.2">
      <c r="A3403" s="39"/>
      <c r="B3403" s="45"/>
      <c r="C3403" s="46"/>
      <c r="D3403" s="46"/>
      <c r="E3403" s="46"/>
      <c r="F3403" s="282"/>
      <c r="G3403" s="25"/>
      <c r="H3403" s="264"/>
    </row>
    <row r="3404" spans="1:8" s="26" customFormat="1" x14ac:dyDescent="0.2">
      <c r="A3404" s="39"/>
      <c r="B3404" s="45"/>
      <c r="C3404" s="46"/>
      <c r="D3404" s="46"/>
      <c r="E3404" s="46"/>
      <c r="F3404" s="282"/>
      <c r="G3404" s="25"/>
      <c r="H3404" s="264"/>
    </row>
    <row r="3405" spans="1:8" s="26" customFormat="1" x14ac:dyDescent="0.2">
      <c r="A3405" s="44" t="s">
        <v>484</v>
      </c>
      <c r="B3405" s="45"/>
      <c r="C3405" s="46"/>
      <c r="D3405" s="46"/>
      <c r="E3405" s="46"/>
      <c r="F3405" s="282"/>
      <c r="G3405" s="25"/>
      <c r="H3405" s="264"/>
    </row>
    <row r="3406" spans="1:8" s="26" customFormat="1" x14ac:dyDescent="0.2">
      <c r="A3406" s="44" t="s">
        <v>377</v>
      </c>
      <c r="B3406" s="45"/>
      <c r="C3406" s="46"/>
      <c r="D3406" s="46"/>
      <c r="E3406" s="46"/>
      <c r="F3406" s="282"/>
      <c r="G3406" s="25"/>
      <c r="H3406" s="264"/>
    </row>
    <row r="3407" spans="1:8" s="26" customFormat="1" x14ac:dyDescent="0.2">
      <c r="A3407" s="44" t="s">
        <v>485</v>
      </c>
      <c r="B3407" s="45"/>
      <c r="C3407" s="46"/>
      <c r="D3407" s="46"/>
      <c r="E3407" s="46"/>
      <c r="F3407" s="282"/>
      <c r="G3407" s="25"/>
      <c r="H3407" s="264"/>
    </row>
    <row r="3408" spans="1:8" s="26" customFormat="1" x14ac:dyDescent="0.2">
      <c r="A3408" s="44" t="s">
        <v>293</v>
      </c>
      <c r="B3408" s="45"/>
      <c r="C3408" s="46"/>
      <c r="D3408" s="46"/>
      <c r="E3408" s="46"/>
      <c r="F3408" s="282"/>
      <c r="G3408" s="25"/>
      <c r="H3408" s="264"/>
    </row>
    <row r="3409" spans="1:8" s="26" customFormat="1" x14ac:dyDescent="0.2">
      <c r="A3409" s="39"/>
      <c r="B3409" s="45"/>
      <c r="C3409" s="46"/>
      <c r="D3409" s="46"/>
      <c r="E3409" s="46"/>
      <c r="F3409" s="282"/>
      <c r="G3409" s="25"/>
      <c r="H3409" s="264"/>
    </row>
    <row r="3410" spans="1:8" s="26" customFormat="1" x14ac:dyDescent="0.2">
      <c r="A3410" s="42">
        <v>410000</v>
      </c>
      <c r="B3410" s="43" t="s">
        <v>42</v>
      </c>
      <c r="C3410" s="41">
        <f t="shared" ref="C3410" si="1270">C3411+C3416</f>
        <v>1451300</v>
      </c>
      <c r="D3410" s="41">
        <f t="shared" ref="D3410" si="1271">D3411+D3416</f>
        <v>1757900</v>
      </c>
      <c r="E3410" s="41">
        <f>E3411+E3416</f>
        <v>0</v>
      </c>
      <c r="F3410" s="283">
        <f t="shared" ref="F3410:F3432" si="1272">D3410/C3410*100</f>
        <v>121.12588713567148</v>
      </c>
      <c r="G3410" s="25"/>
      <c r="H3410" s="264"/>
    </row>
    <row r="3411" spans="1:8" s="26" customFormat="1" x14ac:dyDescent="0.2">
      <c r="A3411" s="42">
        <v>411000</v>
      </c>
      <c r="B3411" s="43" t="s">
        <v>43</v>
      </c>
      <c r="C3411" s="41">
        <f t="shared" ref="C3411" si="1273">SUM(C3412:C3415)</f>
        <v>1332700</v>
      </c>
      <c r="D3411" s="41">
        <f t="shared" ref="D3411" si="1274">SUM(D3412:D3415)</f>
        <v>1639300</v>
      </c>
      <c r="E3411" s="41">
        <f>SUM(E3412:E3415)</f>
        <v>0</v>
      </c>
      <c r="F3411" s="283">
        <f t="shared" si="1272"/>
        <v>123.00592781571247</v>
      </c>
      <c r="G3411" s="25"/>
      <c r="H3411" s="264"/>
    </row>
    <row r="3412" spans="1:8" s="26" customFormat="1" x14ac:dyDescent="0.2">
      <c r="A3412" s="52">
        <v>411100</v>
      </c>
      <c r="B3412" s="45" t="s">
        <v>44</v>
      </c>
      <c r="C3412" s="54">
        <v>1186400</v>
      </c>
      <c r="D3412" s="46">
        <v>1551000</v>
      </c>
      <c r="E3412" s="54">
        <v>0</v>
      </c>
      <c r="F3412" s="280">
        <f t="shared" si="1272"/>
        <v>130.73162508428859</v>
      </c>
      <c r="G3412" s="25"/>
      <c r="H3412" s="264"/>
    </row>
    <row r="3413" spans="1:8" s="26" customFormat="1" ht="40.5" x14ac:dyDescent="0.2">
      <c r="A3413" s="52">
        <v>411200</v>
      </c>
      <c r="B3413" s="45" t="s">
        <v>45</v>
      </c>
      <c r="C3413" s="54">
        <v>60000</v>
      </c>
      <c r="D3413" s="46">
        <v>55500</v>
      </c>
      <c r="E3413" s="54">
        <v>0</v>
      </c>
      <c r="F3413" s="280">
        <f t="shared" si="1272"/>
        <v>92.5</v>
      </c>
      <c r="G3413" s="25"/>
      <c r="H3413" s="264"/>
    </row>
    <row r="3414" spans="1:8" s="26" customFormat="1" ht="40.5" x14ac:dyDescent="0.2">
      <c r="A3414" s="52">
        <v>411300</v>
      </c>
      <c r="B3414" s="45" t="s">
        <v>46</v>
      </c>
      <c r="C3414" s="54">
        <v>82199.999999999971</v>
      </c>
      <c r="D3414" s="46">
        <v>32800</v>
      </c>
      <c r="E3414" s="54">
        <v>0</v>
      </c>
      <c r="F3414" s="280">
        <f t="shared" si="1272"/>
        <v>39.902676399026774</v>
      </c>
      <c r="G3414" s="25"/>
      <c r="H3414" s="264"/>
    </row>
    <row r="3415" spans="1:8" s="26" customFormat="1" x14ac:dyDescent="0.2">
      <c r="A3415" s="52">
        <v>411400</v>
      </c>
      <c r="B3415" s="45" t="s">
        <v>47</v>
      </c>
      <c r="C3415" s="54">
        <v>4100</v>
      </c>
      <c r="D3415" s="46">
        <v>0</v>
      </c>
      <c r="E3415" s="54">
        <v>0</v>
      </c>
      <c r="F3415" s="280">
        <f t="shared" si="1272"/>
        <v>0</v>
      </c>
      <c r="G3415" s="25"/>
      <c r="H3415" s="264"/>
    </row>
    <row r="3416" spans="1:8" s="26" customFormat="1" x14ac:dyDescent="0.2">
      <c r="A3416" s="42">
        <v>412000</v>
      </c>
      <c r="B3416" s="47" t="s">
        <v>48</v>
      </c>
      <c r="C3416" s="41">
        <f>SUM(C3417:C3425)</f>
        <v>118600</v>
      </c>
      <c r="D3416" s="41">
        <f>SUM(D3417:D3425)</f>
        <v>118600</v>
      </c>
      <c r="E3416" s="41">
        <f>SUM(E3417:E3425)</f>
        <v>0</v>
      </c>
      <c r="F3416" s="283">
        <f t="shared" si="1272"/>
        <v>100</v>
      </c>
      <c r="G3416" s="25"/>
      <c r="H3416" s="264"/>
    </row>
    <row r="3417" spans="1:8" s="26" customFormat="1" ht="40.5" x14ac:dyDescent="0.2">
      <c r="A3417" s="52">
        <v>412200</v>
      </c>
      <c r="B3417" s="45" t="s">
        <v>50</v>
      </c>
      <c r="C3417" s="54">
        <v>41000</v>
      </c>
      <c r="D3417" s="46">
        <v>41000</v>
      </c>
      <c r="E3417" s="54">
        <v>0</v>
      </c>
      <c r="F3417" s="280">
        <f t="shared" si="1272"/>
        <v>100</v>
      </c>
      <c r="G3417" s="25"/>
      <c r="H3417" s="264"/>
    </row>
    <row r="3418" spans="1:8" s="26" customFormat="1" x14ac:dyDescent="0.2">
      <c r="A3418" s="52">
        <v>412300</v>
      </c>
      <c r="B3418" s="45" t="s">
        <v>51</v>
      </c>
      <c r="C3418" s="54">
        <v>11200.000000000004</v>
      </c>
      <c r="D3418" s="46">
        <v>11200.000000000004</v>
      </c>
      <c r="E3418" s="54">
        <v>0</v>
      </c>
      <c r="F3418" s="280">
        <f t="shared" si="1272"/>
        <v>100</v>
      </c>
      <c r="G3418" s="25"/>
      <c r="H3418" s="264"/>
    </row>
    <row r="3419" spans="1:8" s="26" customFormat="1" x14ac:dyDescent="0.2">
      <c r="A3419" s="52">
        <v>412500</v>
      </c>
      <c r="B3419" s="45" t="s">
        <v>55</v>
      </c>
      <c r="C3419" s="54">
        <v>4800</v>
      </c>
      <c r="D3419" s="46">
        <v>4800</v>
      </c>
      <c r="E3419" s="54">
        <v>0</v>
      </c>
      <c r="F3419" s="280">
        <f t="shared" si="1272"/>
        <v>100</v>
      </c>
      <c r="G3419" s="25"/>
      <c r="H3419" s="264"/>
    </row>
    <row r="3420" spans="1:8" s="26" customFormat="1" x14ac:dyDescent="0.2">
      <c r="A3420" s="52">
        <v>412600</v>
      </c>
      <c r="B3420" s="45" t="s">
        <v>56</v>
      </c>
      <c r="C3420" s="54">
        <v>11800.000000000004</v>
      </c>
      <c r="D3420" s="46">
        <v>11800.000000000004</v>
      </c>
      <c r="E3420" s="54">
        <v>0</v>
      </c>
      <c r="F3420" s="280">
        <f t="shared" si="1272"/>
        <v>100</v>
      </c>
      <c r="G3420" s="25"/>
      <c r="H3420" s="264"/>
    </row>
    <row r="3421" spans="1:8" s="26" customFormat="1" x14ac:dyDescent="0.2">
      <c r="A3421" s="52">
        <v>412700</v>
      </c>
      <c r="B3421" s="45" t="s">
        <v>58</v>
      </c>
      <c r="C3421" s="54">
        <v>43500</v>
      </c>
      <c r="D3421" s="46">
        <v>43500</v>
      </c>
      <c r="E3421" s="54">
        <v>0</v>
      </c>
      <c r="F3421" s="280">
        <f t="shared" si="1272"/>
        <v>100</v>
      </c>
      <c r="G3421" s="25"/>
      <c r="H3421" s="264"/>
    </row>
    <row r="3422" spans="1:8" s="26" customFormat="1" x14ac:dyDescent="0.2">
      <c r="A3422" s="52">
        <v>412900</v>
      </c>
      <c r="B3422" s="49" t="s">
        <v>72</v>
      </c>
      <c r="C3422" s="54">
        <v>300</v>
      </c>
      <c r="D3422" s="46">
        <v>300</v>
      </c>
      <c r="E3422" s="54">
        <v>0</v>
      </c>
      <c r="F3422" s="280">
        <f t="shared" si="1272"/>
        <v>100</v>
      </c>
      <c r="G3422" s="25"/>
      <c r="H3422" s="264"/>
    </row>
    <row r="3423" spans="1:8" s="26" customFormat="1" x14ac:dyDescent="0.2">
      <c r="A3423" s="52">
        <v>412900</v>
      </c>
      <c r="B3423" s="49" t="s">
        <v>75</v>
      </c>
      <c r="C3423" s="54">
        <v>1000</v>
      </c>
      <c r="D3423" s="46">
        <v>1000</v>
      </c>
      <c r="E3423" s="54">
        <v>0</v>
      </c>
      <c r="F3423" s="280">
        <f t="shared" si="1272"/>
        <v>100</v>
      </c>
      <c r="G3423" s="25"/>
      <c r="H3423" s="264"/>
    </row>
    <row r="3424" spans="1:8" s="26" customFormat="1" x14ac:dyDescent="0.2">
      <c r="A3424" s="52">
        <v>412900</v>
      </c>
      <c r="B3424" s="49" t="s">
        <v>76</v>
      </c>
      <c r="C3424" s="54">
        <v>2800</v>
      </c>
      <c r="D3424" s="46">
        <v>2800</v>
      </c>
      <c r="E3424" s="54">
        <v>0</v>
      </c>
      <c r="F3424" s="280">
        <f t="shared" si="1272"/>
        <v>100</v>
      </c>
      <c r="G3424" s="25"/>
      <c r="H3424" s="264"/>
    </row>
    <row r="3425" spans="1:8" s="26" customFormat="1" x14ac:dyDescent="0.2">
      <c r="A3425" s="52">
        <v>412900</v>
      </c>
      <c r="B3425" s="45" t="s">
        <v>78</v>
      </c>
      <c r="C3425" s="54">
        <v>2200</v>
      </c>
      <c r="D3425" s="46">
        <v>2200</v>
      </c>
      <c r="E3425" s="54">
        <v>0</v>
      </c>
      <c r="F3425" s="280">
        <f t="shared" si="1272"/>
        <v>100</v>
      </c>
      <c r="G3425" s="25"/>
      <c r="H3425" s="264"/>
    </row>
    <row r="3426" spans="1:8" s="26" customFormat="1" x14ac:dyDescent="0.2">
      <c r="A3426" s="42">
        <v>510000</v>
      </c>
      <c r="B3426" s="47" t="s">
        <v>245</v>
      </c>
      <c r="C3426" s="41">
        <f>C3427+0</f>
        <v>5000</v>
      </c>
      <c r="D3426" s="41">
        <f>D3427+0</f>
        <v>5000</v>
      </c>
      <c r="E3426" s="41">
        <f>E3427+0</f>
        <v>0</v>
      </c>
      <c r="F3426" s="283">
        <f t="shared" si="1272"/>
        <v>100</v>
      </c>
      <c r="G3426" s="25"/>
      <c r="H3426" s="264"/>
    </row>
    <row r="3427" spans="1:8" s="26" customFormat="1" x14ac:dyDescent="0.2">
      <c r="A3427" s="42">
        <v>511000</v>
      </c>
      <c r="B3427" s="47" t="s">
        <v>246</v>
      </c>
      <c r="C3427" s="41">
        <f>SUM(C3428:C3428)</f>
        <v>5000</v>
      </c>
      <c r="D3427" s="41">
        <f>SUM(D3428:D3428)</f>
        <v>5000</v>
      </c>
      <c r="E3427" s="41">
        <f>SUM(E3428:E3428)</f>
        <v>0</v>
      </c>
      <c r="F3427" s="283">
        <f t="shared" si="1272"/>
        <v>100</v>
      </c>
      <c r="G3427" s="25"/>
      <c r="H3427" s="264"/>
    </row>
    <row r="3428" spans="1:8" s="26" customFormat="1" x14ac:dyDescent="0.2">
      <c r="A3428" s="52">
        <v>511300</v>
      </c>
      <c r="B3428" s="45" t="s">
        <v>249</v>
      </c>
      <c r="C3428" s="54">
        <v>5000</v>
      </c>
      <c r="D3428" s="46">
        <v>5000</v>
      </c>
      <c r="E3428" s="54">
        <v>0</v>
      </c>
      <c r="F3428" s="280">
        <f t="shared" si="1272"/>
        <v>100</v>
      </c>
      <c r="G3428" s="25"/>
      <c r="H3428" s="264"/>
    </row>
    <row r="3429" spans="1:8" s="51" customFormat="1" x14ac:dyDescent="0.2">
      <c r="A3429" s="42">
        <v>630000</v>
      </c>
      <c r="B3429" s="47" t="s">
        <v>277</v>
      </c>
      <c r="C3429" s="41">
        <f t="shared" ref="C3429:C3430" si="1275">C3430</f>
        <v>90000</v>
      </c>
      <c r="D3429" s="41">
        <f t="shared" ref="D3429:D3430" si="1276">D3430</f>
        <v>0</v>
      </c>
      <c r="E3429" s="41">
        <f t="shared" ref="E3429:E3430" si="1277">E3430</f>
        <v>0</v>
      </c>
      <c r="F3429" s="283">
        <f t="shared" si="1272"/>
        <v>0</v>
      </c>
      <c r="G3429" s="266"/>
      <c r="H3429" s="264"/>
    </row>
    <row r="3430" spans="1:8" s="51" customFormat="1" x14ac:dyDescent="0.2">
      <c r="A3430" s="42">
        <v>638000</v>
      </c>
      <c r="B3430" s="47" t="s">
        <v>284</v>
      </c>
      <c r="C3430" s="41">
        <f t="shared" si="1275"/>
        <v>90000</v>
      </c>
      <c r="D3430" s="41">
        <f t="shared" si="1276"/>
        <v>0</v>
      </c>
      <c r="E3430" s="41">
        <f t="shared" si="1277"/>
        <v>0</v>
      </c>
      <c r="F3430" s="283">
        <f t="shared" si="1272"/>
        <v>0</v>
      </c>
      <c r="G3430" s="266"/>
      <c r="H3430" s="264"/>
    </row>
    <row r="3431" spans="1:8" s="26" customFormat="1" x14ac:dyDescent="0.2">
      <c r="A3431" s="52">
        <v>638100</v>
      </c>
      <c r="B3431" s="45" t="s">
        <v>285</v>
      </c>
      <c r="C3431" s="54">
        <v>90000</v>
      </c>
      <c r="D3431" s="46">
        <v>0</v>
      </c>
      <c r="E3431" s="54">
        <v>0</v>
      </c>
      <c r="F3431" s="280">
        <f t="shared" si="1272"/>
        <v>0</v>
      </c>
      <c r="G3431" s="25"/>
      <c r="H3431" s="264"/>
    </row>
    <row r="3432" spans="1:8" s="26" customFormat="1" x14ac:dyDescent="0.2">
      <c r="A3432" s="82"/>
      <c r="B3432" s="76" t="s">
        <v>294</v>
      </c>
      <c r="C3432" s="80">
        <f>C3410+C3426+C3429</f>
        <v>1546300</v>
      </c>
      <c r="D3432" s="80">
        <f>D3410+D3426+D3429</f>
        <v>1762900</v>
      </c>
      <c r="E3432" s="80">
        <f>E3410+E3426+E3429</f>
        <v>0</v>
      </c>
      <c r="F3432" s="30">
        <f t="shared" si="1272"/>
        <v>114.00763111944643</v>
      </c>
      <c r="G3432" s="25"/>
      <c r="H3432" s="264"/>
    </row>
    <row r="3433" spans="1:8" s="26" customFormat="1" x14ac:dyDescent="0.2">
      <c r="A3433" s="39"/>
      <c r="B3433" s="45"/>
      <c r="C3433" s="46"/>
      <c r="D3433" s="46"/>
      <c r="E3433" s="46"/>
      <c r="F3433" s="282"/>
      <c r="G3433" s="25"/>
      <c r="H3433" s="264"/>
    </row>
    <row r="3434" spans="1:8" s="26" customFormat="1" x14ac:dyDescent="0.2">
      <c r="A3434" s="39"/>
      <c r="B3434" s="45"/>
      <c r="C3434" s="46"/>
      <c r="D3434" s="46"/>
      <c r="E3434" s="46"/>
      <c r="F3434" s="282"/>
      <c r="G3434" s="25"/>
      <c r="H3434" s="264"/>
    </row>
    <row r="3435" spans="1:8" s="26" customFormat="1" x14ac:dyDescent="0.2">
      <c r="A3435" s="44" t="s">
        <v>486</v>
      </c>
      <c r="B3435" s="45"/>
      <c r="C3435" s="46"/>
      <c r="D3435" s="46"/>
      <c r="E3435" s="46"/>
      <c r="F3435" s="282"/>
      <c r="G3435" s="25"/>
      <c r="H3435" s="264"/>
    </row>
    <row r="3436" spans="1:8" s="26" customFormat="1" x14ac:dyDescent="0.2">
      <c r="A3436" s="44" t="s">
        <v>377</v>
      </c>
      <c r="B3436" s="45"/>
      <c r="C3436" s="46"/>
      <c r="D3436" s="46"/>
      <c r="E3436" s="46"/>
      <c r="F3436" s="282"/>
      <c r="G3436" s="25"/>
      <c r="H3436" s="264"/>
    </row>
    <row r="3437" spans="1:8" s="26" customFormat="1" x14ac:dyDescent="0.2">
      <c r="A3437" s="44" t="s">
        <v>487</v>
      </c>
      <c r="B3437" s="45"/>
      <c r="C3437" s="46"/>
      <c r="D3437" s="46"/>
      <c r="E3437" s="46"/>
      <c r="F3437" s="282"/>
      <c r="G3437" s="25"/>
      <c r="H3437" s="264"/>
    </row>
    <row r="3438" spans="1:8" s="26" customFormat="1" x14ac:dyDescent="0.2">
      <c r="A3438" s="44" t="s">
        <v>293</v>
      </c>
      <c r="B3438" s="45"/>
      <c r="C3438" s="46"/>
      <c r="D3438" s="46"/>
      <c r="E3438" s="46"/>
      <c r="F3438" s="282"/>
      <c r="G3438" s="25"/>
      <c r="H3438" s="264"/>
    </row>
    <row r="3439" spans="1:8" s="26" customFormat="1" x14ac:dyDescent="0.2">
      <c r="A3439" s="39"/>
      <c r="B3439" s="45"/>
      <c r="C3439" s="46"/>
      <c r="D3439" s="46"/>
      <c r="E3439" s="46"/>
      <c r="F3439" s="282"/>
      <c r="G3439" s="25"/>
      <c r="H3439" s="264"/>
    </row>
    <row r="3440" spans="1:8" s="26" customFormat="1" x14ac:dyDescent="0.2">
      <c r="A3440" s="42">
        <v>410000</v>
      </c>
      <c r="B3440" s="43" t="s">
        <v>42</v>
      </c>
      <c r="C3440" s="41">
        <f t="shared" ref="C3440" si="1278">C3441+C3446</f>
        <v>1245000.0000000005</v>
      </c>
      <c r="D3440" s="41">
        <f t="shared" ref="D3440" si="1279">D3441+D3446</f>
        <v>1499600</v>
      </c>
      <c r="E3440" s="41">
        <f>E3441+E3446</f>
        <v>0</v>
      </c>
      <c r="F3440" s="283">
        <f t="shared" ref="F3440:F3459" si="1280">D3440/C3440*100</f>
        <v>120.44979919678711</v>
      </c>
      <c r="G3440" s="25"/>
      <c r="H3440" s="264"/>
    </row>
    <row r="3441" spans="1:8" s="26" customFormat="1" x14ac:dyDescent="0.2">
      <c r="A3441" s="42">
        <v>411000</v>
      </c>
      <c r="B3441" s="43" t="s">
        <v>43</v>
      </c>
      <c r="C3441" s="41">
        <f t="shared" ref="C3441" si="1281">SUM(C3442:C3445)</f>
        <v>1144000.0000000005</v>
      </c>
      <c r="D3441" s="41">
        <f t="shared" ref="D3441" si="1282">SUM(D3442:D3445)</f>
        <v>1398000</v>
      </c>
      <c r="E3441" s="41">
        <f>SUM(E3442:E3445)</f>
        <v>0</v>
      </c>
      <c r="F3441" s="283">
        <f t="shared" si="1280"/>
        <v>122.20279720279714</v>
      </c>
      <c r="G3441" s="25"/>
      <c r="H3441" s="264"/>
    </row>
    <row r="3442" spans="1:8" s="26" customFormat="1" x14ac:dyDescent="0.2">
      <c r="A3442" s="52">
        <v>411100</v>
      </c>
      <c r="B3442" s="45" t="s">
        <v>44</v>
      </c>
      <c r="C3442" s="54">
        <v>1074000.0000000005</v>
      </c>
      <c r="D3442" s="46">
        <v>1328000</v>
      </c>
      <c r="E3442" s="54">
        <v>0</v>
      </c>
      <c r="F3442" s="280">
        <f t="shared" si="1280"/>
        <v>123.6499068901303</v>
      </c>
      <c r="G3442" s="25"/>
      <c r="H3442" s="264"/>
    </row>
    <row r="3443" spans="1:8" s="26" customFormat="1" ht="40.5" x14ac:dyDescent="0.2">
      <c r="A3443" s="52">
        <v>411200</v>
      </c>
      <c r="B3443" s="45" t="s">
        <v>45</v>
      </c>
      <c r="C3443" s="54">
        <v>46000</v>
      </c>
      <c r="D3443" s="46">
        <v>46000</v>
      </c>
      <c r="E3443" s="54">
        <v>0</v>
      </c>
      <c r="F3443" s="280">
        <f t="shared" si="1280"/>
        <v>100</v>
      </c>
      <c r="G3443" s="25"/>
      <c r="H3443" s="264"/>
    </row>
    <row r="3444" spans="1:8" s="26" customFormat="1" ht="40.5" x14ac:dyDescent="0.2">
      <c r="A3444" s="52">
        <v>411300</v>
      </c>
      <c r="B3444" s="45" t="s">
        <v>46</v>
      </c>
      <c r="C3444" s="54">
        <v>17500</v>
      </c>
      <c r="D3444" s="46">
        <v>17500</v>
      </c>
      <c r="E3444" s="54">
        <v>0</v>
      </c>
      <c r="F3444" s="280">
        <f t="shared" si="1280"/>
        <v>100</v>
      </c>
      <c r="G3444" s="25"/>
      <c r="H3444" s="264"/>
    </row>
    <row r="3445" spans="1:8" s="26" customFormat="1" x14ac:dyDescent="0.2">
      <c r="A3445" s="52">
        <v>411400</v>
      </c>
      <c r="B3445" s="45" t="s">
        <v>47</v>
      </c>
      <c r="C3445" s="54">
        <v>6500</v>
      </c>
      <c r="D3445" s="46">
        <v>6500</v>
      </c>
      <c r="E3445" s="54">
        <v>0</v>
      </c>
      <c r="F3445" s="280">
        <f t="shared" si="1280"/>
        <v>100</v>
      </c>
      <c r="G3445" s="25"/>
      <c r="H3445" s="264"/>
    </row>
    <row r="3446" spans="1:8" s="26" customFormat="1" x14ac:dyDescent="0.2">
      <c r="A3446" s="42">
        <v>412000</v>
      </c>
      <c r="B3446" s="47" t="s">
        <v>48</v>
      </c>
      <c r="C3446" s="41">
        <f>SUM(C3447:C3455)</f>
        <v>101000</v>
      </c>
      <c r="D3446" s="41">
        <f>SUM(D3447:D3455)</f>
        <v>101600</v>
      </c>
      <c r="E3446" s="41">
        <f>SUM(E3447:E3455)</f>
        <v>0</v>
      </c>
      <c r="F3446" s="283">
        <f t="shared" si="1280"/>
        <v>100.5940594059406</v>
      </c>
      <c r="G3446" s="25"/>
      <c r="H3446" s="264"/>
    </row>
    <row r="3447" spans="1:8" s="26" customFormat="1" ht="40.5" x14ac:dyDescent="0.2">
      <c r="A3447" s="52">
        <v>412200</v>
      </c>
      <c r="B3447" s="45" t="s">
        <v>50</v>
      </c>
      <c r="C3447" s="54">
        <v>37399.999999999993</v>
      </c>
      <c r="D3447" s="46">
        <v>38000</v>
      </c>
      <c r="E3447" s="54">
        <v>0</v>
      </c>
      <c r="F3447" s="280">
        <f t="shared" si="1280"/>
        <v>101.60427807486634</v>
      </c>
      <c r="G3447" s="25"/>
      <c r="H3447" s="264"/>
    </row>
    <row r="3448" spans="1:8" s="26" customFormat="1" x14ac:dyDescent="0.2">
      <c r="A3448" s="52">
        <v>412300</v>
      </c>
      <c r="B3448" s="45" t="s">
        <v>51</v>
      </c>
      <c r="C3448" s="54">
        <v>14000</v>
      </c>
      <c r="D3448" s="46">
        <v>14000</v>
      </c>
      <c r="E3448" s="54">
        <v>0</v>
      </c>
      <c r="F3448" s="280">
        <f t="shared" si="1280"/>
        <v>100</v>
      </c>
      <c r="G3448" s="25"/>
      <c r="H3448" s="264"/>
    </row>
    <row r="3449" spans="1:8" s="26" customFormat="1" x14ac:dyDescent="0.2">
      <c r="A3449" s="52">
        <v>412500</v>
      </c>
      <c r="B3449" s="45" t="s">
        <v>55</v>
      </c>
      <c r="C3449" s="54">
        <v>3000</v>
      </c>
      <c r="D3449" s="46">
        <v>3000</v>
      </c>
      <c r="E3449" s="54">
        <v>0</v>
      </c>
      <c r="F3449" s="280">
        <f t="shared" si="1280"/>
        <v>100</v>
      </c>
      <c r="G3449" s="25"/>
      <c r="H3449" s="264"/>
    </row>
    <row r="3450" spans="1:8" s="26" customFormat="1" x14ac:dyDescent="0.2">
      <c r="A3450" s="52">
        <v>412600</v>
      </c>
      <c r="B3450" s="45" t="s">
        <v>56</v>
      </c>
      <c r="C3450" s="54">
        <v>9400</v>
      </c>
      <c r="D3450" s="46">
        <v>9400</v>
      </c>
      <c r="E3450" s="54">
        <v>0</v>
      </c>
      <c r="F3450" s="280">
        <f t="shared" si="1280"/>
        <v>100</v>
      </c>
      <c r="G3450" s="25"/>
      <c r="H3450" s="264"/>
    </row>
    <row r="3451" spans="1:8" s="26" customFormat="1" x14ac:dyDescent="0.2">
      <c r="A3451" s="52">
        <v>412700</v>
      </c>
      <c r="B3451" s="45" t="s">
        <v>58</v>
      </c>
      <c r="C3451" s="54">
        <v>31400</v>
      </c>
      <c r="D3451" s="46">
        <v>31400</v>
      </c>
      <c r="E3451" s="54">
        <v>0</v>
      </c>
      <c r="F3451" s="280">
        <f t="shared" si="1280"/>
        <v>100</v>
      </c>
      <c r="G3451" s="25"/>
      <c r="H3451" s="264"/>
    </row>
    <row r="3452" spans="1:8" s="26" customFormat="1" x14ac:dyDescent="0.2">
      <c r="A3452" s="52">
        <v>412900</v>
      </c>
      <c r="B3452" s="49" t="s">
        <v>72</v>
      </c>
      <c r="C3452" s="54">
        <v>500</v>
      </c>
      <c r="D3452" s="46">
        <v>500</v>
      </c>
      <c r="E3452" s="54">
        <v>0</v>
      </c>
      <c r="F3452" s="280">
        <f t="shared" si="1280"/>
        <v>100</v>
      </c>
      <c r="G3452" s="25"/>
      <c r="H3452" s="264"/>
    </row>
    <row r="3453" spans="1:8" s="26" customFormat="1" x14ac:dyDescent="0.2">
      <c r="A3453" s="52">
        <v>412900</v>
      </c>
      <c r="B3453" s="49" t="s">
        <v>74</v>
      </c>
      <c r="C3453" s="54">
        <v>2200</v>
      </c>
      <c r="D3453" s="46">
        <v>2200</v>
      </c>
      <c r="E3453" s="54">
        <v>0</v>
      </c>
      <c r="F3453" s="280">
        <f t="shared" si="1280"/>
        <v>100</v>
      </c>
      <c r="G3453" s="25"/>
      <c r="H3453" s="264"/>
    </row>
    <row r="3454" spans="1:8" s="26" customFormat="1" x14ac:dyDescent="0.2">
      <c r="A3454" s="52">
        <v>412900</v>
      </c>
      <c r="B3454" s="49" t="s">
        <v>75</v>
      </c>
      <c r="C3454" s="54">
        <v>600</v>
      </c>
      <c r="D3454" s="46">
        <v>600</v>
      </c>
      <c r="E3454" s="54">
        <v>0</v>
      </c>
      <c r="F3454" s="280">
        <f t="shared" si="1280"/>
        <v>100</v>
      </c>
      <c r="G3454" s="25"/>
      <c r="H3454" s="264"/>
    </row>
    <row r="3455" spans="1:8" s="26" customFormat="1" x14ac:dyDescent="0.2">
      <c r="A3455" s="52">
        <v>412900</v>
      </c>
      <c r="B3455" s="49" t="s">
        <v>76</v>
      </c>
      <c r="C3455" s="54">
        <v>2500</v>
      </c>
      <c r="D3455" s="46">
        <v>2500</v>
      </c>
      <c r="E3455" s="54">
        <v>0</v>
      </c>
      <c r="F3455" s="280">
        <f t="shared" si="1280"/>
        <v>100</v>
      </c>
      <c r="G3455" s="25"/>
      <c r="H3455" s="264"/>
    </row>
    <row r="3456" spans="1:8" s="26" customFormat="1" x14ac:dyDescent="0.2">
      <c r="A3456" s="42">
        <v>510000</v>
      </c>
      <c r="B3456" s="47" t="s">
        <v>245</v>
      </c>
      <c r="C3456" s="41">
        <f t="shared" ref="C3456:C3457" si="1283">C3457</f>
        <v>5000</v>
      </c>
      <c r="D3456" s="41">
        <f t="shared" ref="D3456:D3457" si="1284">D3457</f>
        <v>5000</v>
      </c>
      <c r="E3456" s="41">
        <f t="shared" ref="E3456:E3457" si="1285">E3457</f>
        <v>0</v>
      </c>
      <c r="F3456" s="283">
        <f t="shared" si="1280"/>
        <v>100</v>
      </c>
      <c r="G3456" s="25"/>
      <c r="H3456" s="264"/>
    </row>
    <row r="3457" spans="1:8" s="26" customFormat="1" x14ac:dyDescent="0.2">
      <c r="A3457" s="42">
        <v>511000</v>
      </c>
      <c r="B3457" s="47" t="s">
        <v>246</v>
      </c>
      <c r="C3457" s="41">
        <f t="shared" si="1283"/>
        <v>5000</v>
      </c>
      <c r="D3457" s="41">
        <f t="shared" si="1284"/>
        <v>5000</v>
      </c>
      <c r="E3457" s="41">
        <f t="shared" si="1285"/>
        <v>0</v>
      </c>
      <c r="F3457" s="283">
        <f t="shared" si="1280"/>
        <v>100</v>
      </c>
      <c r="G3457" s="25"/>
      <c r="H3457" s="264"/>
    </row>
    <row r="3458" spans="1:8" s="26" customFormat="1" x14ac:dyDescent="0.2">
      <c r="A3458" s="52">
        <v>511300</v>
      </c>
      <c r="B3458" s="45" t="s">
        <v>249</v>
      </c>
      <c r="C3458" s="54">
        <v>5000</v>
      </c>
      <c r="D3458" s="46">
        <v>5000</v>
      </c>
      <c r="E3458" s="54">
        <v>0</v>
      </c>
      <c r="F3458" s="280">
        <f t="shared" si="1280"/>
        <v>100</v>
      </c>
      <c r="G3458" s="25"/>
      <c r="H3458" s="264"/>
    </row>
    <row r="3459" spans="1:8" s="51" customFormat="1" x14ac:dyDescent="0.2">
      <c r="A3459" s="42">
        <v>630000</v>
      </c>
      <c r="B3459" s="47" t="s">
        <v>277</v>
      </c>
      <c r="C3459" s="41">
        <f t="shared" ref="C3459" si="1286">C3462+C3460</f>
        <v>20000</v>
      </c>
      <c r="D3459" s="41">
        <f t="shared" ref="D3459" si="1287">D3462+D3460</f>
        <v>15000</v>
      </c>
      <c r="E3459" s="41">
        <f t="shared" ref="E3459" si="1288">E3462+E3460</f>
        <v>10000</v>
      </c>
      <c r="F3459" s="283">
        <f t="shared" si="1280"/>
        <v>75</v>
      </c>
      <c r="G3459" s="266"/>
      <c r="H3459" s="264"/>
    </row>
    <row r="3460" spans="1:8" s="51" customFormat="1" x14ac:dyDescent="0.2">
      <c r="A3460" s="42">
        <v>631000</v>
      </c>
      <c r="B3460" s="47" t="s">
        <v>278</v>
      </c>
      <c r="C3460" s="41">
        <f t="shared" ref="C3460" si="1289">C3461</f>
        <v>0</v>
      </c>
      <c r="D3460" s="41">
        <f t="shared" ref="D3460" si="1290">D3461</f>
        <v>0</v>
      </c>
      <c r="E3460" s="41">
        <f t="shared" ref="E3460" si="1291">E3461</f>
        <v>10000</v>
      </c>
      <c r="F3460" s="283">
        <v>0</v>
      </c>
      <c r="G3460" s="266"/>
      <c r="H3460" s="264"/>
    </row>
    <row r="3461" spans="1:8" s="26" customFormat="1" x14ac:dyDescent="0.2">
      <c r="A3461" s="52">
        <v>631200</v>
      </c>
      <c r="B3461" s="45" t="s">
        <v>280</v>
      </c>
      <c r="C3461" s="54">
        <v>0</v>
      </c>
      <c r="D3461" s="46">
        <v>0</v>
      </c>
      <c r="E3461" s="46">
        <v>10000</v>
      </c>
      <c r="F3461" s="280">
        <v>0</v>
      </c>
      <c r="G3461" s="25"/>
      <c r="H3461" s="264"/>
    </row>
    <row r="3462" spans="1:8" s="51" customFormat="1" x14ac:dyDescent="0.2">
      <c r="A3462" s="42">
        <v>638000</v>
      </c>
      <c r="B3462" s="47" t="s">
        <v>284</v>
      </c>
      <c r="C3462" s="41">
        <f t="shared" ref="C3462" si="1292">C3463</f>
        <v>20000</v>
      </c>
      <c r="D3462" s="41">
        <f t="shared" ref="D3462" si="1293">D3463</f>
        <v>15000</v>
      </c>
      <c r="E3462" s="41">
        <f t="shared" ref="E3462" si="1294">E3463</f>
        <v>0</v>
      </c>
      <c r="F3462" s="283">
        <f>D3462/C3462*100</f>
        <v>75</v>
      </c>
      <c r="G3462" s="266"/>
      <c r="H3462" s="264"/>
    </row>
    <row r="3463" spans="1:8" s="26" customFormat="1" x14ac:dyDescent="0.2">
      <c r="A3463" s="52">
        <v>638100</v>
      </c>
      <c r="B3463" s="45" t="s">
        <v>285</v>
      </c>
      <c r="C3463" s="54">
        <v>20000</v>
      </c>
      <c r="D3463" s="46">
        <v>15000</v>
      </c>
      <c r="E3463" s="54">
        <v>0</v>
      </c>
      <c r="F3463" s="280">
        <f>D3463/C3463*100</f>
        <v>75</v>
      </c>
      <c r="G3463" s="25"/>
      <c r="H3463" s="264"/>
    </row>
    <row r="3464" spans="1:8" s="26" customFormat="1" x14ac:dyDescent="0.2">
      <c r="A3464" s="82"/>
      <c r="B3464" s="76" t="s">
        <v>294</v>
      </c>
      <c r="C3464" s="80">
        <f>C3440+C3456+C3459</f>
        <v>1270000.0000000005</v>
      </c>
      <c r="D3464" s="80">
        <f>D3440+D3456+D3459</f>
        <v>1519600</v>
      </c>
      <c r="E3464" s="80">
        <f>E3440+E3456+E3459</f>
        <v>10000</v>
      </c>
      <c r="F3464" s="30">
        <f>D3464/C3464*100</f>
        <v>119.65354330708658</v>
      </c>
      <c r="G3464" s="25"/>
      <c r="H3464" s="264"/>
    </row>
    <row r="3465" spans="1:8" s="26" customFormat="1" x14ac:dyDescent="0.2">
      <c r="A3465" s="62"/>
      <c r="B3465" s="40"/>
      <c r="C3465" s="63"/>
      <c r="D3465" s="63"/>
      <c r="E3465" s="63"/>
      <c r="F3465" s="145"/>
      <c r="G3465" s="25"/>
      <c r="H3465" s="264"/>
    </row>
    <row r="3466" spans="1:8" s="26" customFormat="1" x14ac:dyDescent="0.2">
      <c r="A3466" s="62"/>
      <c r="B3466" s="40"/>
      <c r="C3466" s="63"/>
      <c r="D3466" s="63"/>
      <c r="E3466" s="63"/>
      <c r="F3466" s="145"/>
      <c r="G3466" s="25"/>
      <c r="H3466" s="264"/>
    </row>
    <row r="3467" spans="1:8" s="26" customFormat="1" x14ac:dyDescent="0.2">
      <c r="A3467" s="44" t="s">
        <v>762</v>
      </c>
      <c r="B3467" s="45"/>
      <c r="C3467" s="63"/>
      <c r="D3467" s="63"/>
      <c r="E3467" s="63"/>
      <c r="F3467" s="145"/>
      <c r="G3467" s="25"/>
      <c r="H3467" s="264"/>
    </row>
    <row r="3468" spans="1:8" s="26" customFormat="1" x14ac:dyDescent="0.2">
      <c r="A3468" s="44" t="s">
        <v>377</v>
      </c>
      <c r="B3468" s="45"/>
      <c r="C3468" s="63"/>
      <c r="D3468" s="63"/>
      <c r="E3468" s="63"/>
      <c r="F3468" s="145"/>
      <c r="G3468" s="25"/>
      <c r="H3468" s="264"/>
    </row>
    <row r="3469" spans="1:8" s="26" customFormat="1" x14ac:dyDescent="0.2">
      <c r="A3469" s="44" t="s">
        <v>763</v>
      </c>
      <c r="B3469" s="45"/>
      <c r="C3469" s="63"/>
      <c r="D3469" s="63"/>
      <c r="E3469" s="63"/>
      <c r="F3469" s="145"/>
      <c r="G3469" s="25"/>
      <c r="H3469" s="264"/>
    </row>
    <row r="3470" spans="1:8" s="26" customFormat="1" x14ac:dyDescent="0.2">
      <c r="A3470" s="44" t="s">
        <v>293</v>
      </c>
      <c r="B3470" s="45"/>
      <c r="C3470" s="63"/>
      <c r="D3470" s="63"/>
      <c r="E3470" s="63"/>
      <c r="F3470" s="145"/>
      <c r="G3470" s="25"/>
      <c r="H3470" s="264"/>
    </row>
    <row r="3471" spans="1:8" s="26" customFormat="1" x14ac:dyDescent="0.2">
      <c r="A3471" s="39"/>
      <c r="B3471" s="45"/>
      <c r="C3471" s="63"/>
      <c r="D3471" s="63"/>
      <c r="E3471" s="63"/>
      <c r="F3471" s="145"/>
      <c r="G3471" s="25"/>
      <c r="H3471" s="264"/>
    </row>
    <row r="3472" spans="1:8" s="51" customFormat="1" x14ac:dyDescent="0.2">
      <c r="A3472" s="42">
        <v>410000</v>
      </c>
      <c r="B3472" s="43" t="s">
        <v>42</v>
      </c>
      <c r="C3472" s="41">
        <f t="shared" ref="C3472" si="1295">C3473+C3478</f>
        <v>1159900</v>
      </c>
      <c r="D3472" s="41">
        <f t="shared" ref="D3472" si="1296">D3473+D3478</f>
        <v>1247000</v>
      </c>
      <c r="E3472" s="41">
        <f>E3473+E3478</f>
        <v>0</v>
      </c>
      <c r="F3472" s="283">
        <f t="shared" ref="F3472:F3483" si="1297">D3472/C3472*100</f>
        <v>107.5092680403483</v>
      </c>
      <c r="G3472" s="266"/>
      <c r="H3472" s="264"/>
    </row>
    <row r="3473" spans="1:8" s="51" customFormat="1" x14ac:dyDescent="0.2">
      <c r="A3473" s="42">
        <v>411000</v>
      </c>
      <c r="B3473" s="43" t="s">
        <v>43</v>
      </c>
      <c r="C3473" s="41">
        <f t="shared" ref="C3473" si="1298">SUM(C3474:C3477)</f>
        <v>977600</v>
      </c>
      <c r="D3473" s="41">
        <f t="shared" ref="D3473" si="1299">SUM(D3474:D3477)</f>
        <v>1064800</v>
      </c>
      <c r="E3473" s="41">
        <f>SUM(E3474:E3477)</f>
        <v>0</v>
      </c>
      <c r="F3473" s="283">
        <f t="shared" si="1297"/>
        <v>108.91980360065467</v>
      </c>
      <c r="G3473" s="266"/>
      <c r="H3473" s="264"/>
    </row>
    <row r="3474" spans="1:8" s="26" customFormat="1" x14ac:dyDescent="0.2">
      <c r="A3474" s="52">
        <v>411100</v>
      </c>
      <c r="B3474" s="45" t="s">
        <v>44</v>
      </c>
      <c r="C3474" s="54">
        <v>877800</v>
      </c>
      <c r="D3474" s="46">
        <v>965000</v>
      </c>
      <c r="E3474" s="54">
        <v>0</v>
      </c>
      <c r="F3474" s="280">
        <f t="shared" si="1297"/>
        <v>109.93392572339941</v>
      </c>
      <c r="G3474" s="25"/>
      <c r="H3474" s="264"/>
    </row>
    <row r="3475" spans="1:8" s="26" customFormat="1" ht="40.5" x14ac:dyDescent="0.2">
      <c r="A3475" s="52">
        <v>411200</v>
      </c>
      <c r="B3475" s="45" t="s">
        <v>45</v>
      </c>
      <c r="C3475" s="54">
        <v>64800</v>
      </c>
      <c r="D3475" s="46">
        <v>64800</v>
      </c>
      <c r="E3475" s="54">
        <v>0</v>
      </c>
      <c r="F3475" s="280">
        <f t="shared" si="1297"/>
        <v>100</v>
      </c>
      <c r="G3475" s="25"/>
      <c r="H3475" s="264"/>
    </row>
    <row r="3476" spans="1:8" s="26" customFormat="1" ht="40.5" x14ac:dyDescent="0.2">
      <c r="A3476" s="52">
        <v>411300</v>
      </c>
      <c r="B3476" s="45" t="s">
        <v>46</v>
      </c>
      <c r="C3476" s="54">
        <v>19999.999999999964</v>
      </c>
      <c r="D3476" s="46">
        <v>19999.999999999964</v>
      </c>
      <c r="E3476" s="54">
        <v>0</v>
      </c>
      <c r="F3476" s="280">
        <f t="shared" si="1297"/>
        <v>100</v>
      </c>
      <c r="G3476" s="25"/>
      <c r="H3476" s="264"/>
    </row>
    <row r="3477" spans="1:8" s="26" customFormat="1" x14ac:dyDescent="0.2">
      <c r="A3477" s="52">
        <v>411400</v>
      </c>
      <c r="B3477" s="45" t="s">
        <v>47</v>
      </c>
      <c r="C3477" s="54">
        <v>14999.999999999967</v>
      </c>
      <c r="D3477" s="46">
        <v>14999.999999999967</v>
      </c>
      <c r="E3477" s="54">
        <v>0</v>
      </c>
      <c r="F3477" s="280">
        <f t="shared" si="1297"/>
        <v>100</v>
      </c>
      <c r="G3477" s="25"/>
      <c r="H3477" s="264"/>
    </row>
    <row r="3478" spans="1:8" s="51" customFormat="1" x14ac:dyDescent="0.2">
      <c r="A3478" s="42">
        <v>412000</v>
      </c>
      <c r="B3478" s="47" t="s">
        <v>48</v>
      </c>
      <c r="C3478" s="41">
        <f>SUM(C3479:C3487)</f>
        <v>182299.99999999997</v>
      </c>
      <c r="D3478" s="41">
        <f>SUM(D3479:D3487)</f>
        <v>182199.99999999997</v>
      </c>
      <c r="E3478" s="41">
        <f>SUM(E3479:E3487)</f>
        <v>0</v>
      </c>
      <c r="F3478" s="283">
        <f t="shared" si="1297"/>
        <v>99.945145364783329</v>
      </c>
      <c r="G3478" s="266"/>
      <c r="H3478" s="264"/>
    </row>
    <row r="3479" spans="1:8" s="26" customFormat="1" ht="40.5" x14ac:dyDescent="0.2">
      <c r="A3479" s="52">
        <v>412200</v>
      </c>
      <c r="B3479" s="45" t="s">
        <v>50</v>
      </c>
      <c r="C3479" s="54">
        <v>112000</v>
      </c>
      <c r="D3479" s="46">
        <v>113000</v>
      </c>
      <c r="E3479" s="54">
        <v>0</v>
      </c>
      <c r="F3479" s="280">
        <f t="shared" si="1297"/>
        <v>100.89285714285714</v>
      </c>
      <c r="G3479" s="25"/>
      <c r="H3479" s="264"/>
    </row>
    <row r="3480" spans="1:8" s="26" customFormat="1" x14ac:dyDescent="0.2">
      <c r="A3480" s="52">
        <v>412300</v>
      </c>
      <c r="B3480" s="45" t="s">
        <v>51</v>
      </c>
      <c r="C3480" s="54">
        <v>18999.999999999993</v>
      </c>
      <c r="D3480" s="46">
        <v>18999.999999999993</v>
      </c>
      <c r="E3480" s="54">
        <v>0</v>
      </c>
      <c r="F3480" s="280">
        <f t="shared" si="1297"/>
        <v>100</v>
      </c>
      <c r="G3480" s="25"/>
      <c r="H3480" s="264"/>
    </row>
    <row r="3481" spans="1:8" s="26" customFormat="1" x14ac:dyDescent="0.2">
      <c r="A3481" s="52">
        <v>412500</v>
      </c>
      <c r="B3481" s="45" t="s">
        <v>55</v>
      </c>
      <c r="C3481" s="54">
        <v>3500</v>
      </c>
      <c r="D3481" s="46">
        <v>3500</v>
      </c>
      <c r="E3481" s="54">
        <v>0</v>
      </c>
      <c r="F3481" s="280">
        <f t="shared" si="1297"/>
        <v>100</v>
      </c>
      <c r="G3481" s="25"/>
      <c r="H3481" s="264"/>
    </row>
    <row r="3482" spans="1:8" s="26" customFormat="1" x14ac:dyDescent="0.2">
      <c r="A3482" s="52">
        <v>412600</v>
      </c>
      <c r="B3482" s="45" t="s">
        <v>56</v>
      </c>
      <c r="C3482" s="54">
        <v>3699.9999999999995</v>
      </c>
      <c r="D3482" s="46">
        <v>3699.9999999999995</v>
      </c>
      <c r="E3482" s="54">
        <v>0</v>
      </c>
      <c r="F3482" s="280">
        <f t="shared" si="1297"/>
        <v>100</v>
      </c>
      <c r="G3482" s="25"/>
      <c r="H3482" s="264"/>
    </row>
    <row r="3483" spans="1:8" s="26" customFormat="1" x14ac:dyDescent="0.2">
      <c r="A3483" s="52">
        <v>412700</v>
      </c>
      <c r="B3483" s="45" t="s">
        <v>58</v>
      </c>
      <c r="C3483" s="54">
        <v>38999.999999999964</v>
      </c>
      <c r="D3483" s="46">
        <v>38999.999999999964</v>
      </c>
      <c r="E3483" s="54">
        <v>0</v>
      </c>
      <c r="F3483" s="280">
        <f t="shared" si="1297"/>
        <v>100</v>
      </c>
      <c r="G3483" s="25"/>
      <c r="H3483" s="264"/>
    </row>
    <row r="3484" spans="1:8" s="26" customFormat="1" x14ac:dyDescent="0.2">
      <c r="A3484" s="52">
        <v>412900</v>
      </c>
      <c r="B3484" s="49" t="s">
        <v>74</v>
      </c>
      <c r="C3484" s="54">
        <v>0</v>
      </c>
      <c r="D3484" s="46">
        <v>1000</v>
      </c>
      <c r="E3484" s="54">
        <v>0</v>
      </c>
      <c r="F3484" s="280">
        <v>0</v>
      </c>
      <c r="G3484" s="25"/>
      <c r="H3484" s="264"/>
    </row>
    <row r="3485" spans="1:8" s="26" customFormat="1" x14ac:dyDescent="0.2">
      <c r="A3485" s="52">
        <v>412900</v>
      </c>
      <c r="B3485" s="49" t="s">
        <v>75</v>
      </c>
      <c r="C3485" s="54">
        <v>100</v>
      </c>
      <c r="D3485" s="46">
        <v>1000</v>
      </c>
      <c r="E3485" s="54">
        <v>0</v>
      </c>
      <c r="F3485" s="280"/>
      <c r="G3485" s="25"/>
      <c r="H3485" s="264"/>
    </row>
    <row r="3486" spans="1:8" s="26" customFormat="1" x14ac:dyDescent="0.2">
      <c r="A3486" s="52">
        <v>412900</v>
      </c>
      <c r="B3486" s="49" t="s">
        <v>76</v>
      </c>
      <c r="C3486" s="54">
        <v>2000</v>
      </c>
      <c r="D3486" s="46">
        <v>2000</v>
      </c>
      <c r="E3486" s="54">
        <v>0</v>
      </c>
      <c r="F3486" s="280">
        <f t="shared" ref="F3486:F3491" si="1300">D3486/C3486*100</f>
        <v>100</v>
      </c>
      <c r="G3486" s="25"/>
      <c r="H3486" s="264"/>
    </row>
    <row r="3487" spans="1:8" s="26" customFormat="1" x14ac:dyDescent="0.2">
      <c r="A3487" s="52">
        <v>412900</v>
      </c>
      <c r="B3487" s="49" t="s">
        <v>78</v>
      </c>
      <c r="C3487" s="54">
        <v>3000</v>
      </c>
      <c r="D3487" s="46">
        <v>0</v>
      </c>
      <c r="E3487" s="54">
        <v>0</v>
      </c>
      <c r="F3487" s="280">
        <f t="shared" si="1300"/>
        <v>0</v>
      </c>
      <c r="G3487" s="25"/>
      <c r="H3487" s="264"/>
    </row>
    <row r="3488" spans="1:8" s="51" customFormat="1" x14ac:dyDescent="0.2">
      <c r="A3488" s="42">
        <v>510000</v>
      </c>
      <c r="B3488" s="47" t="s">
        <v>245</v>
      </c>
      <c r="C3488" s="41">
        <f t="shared" ref="C3488:E3489" si="1301">C3489+0</f>
        <v>10000</v>
      </c>
      <c r="D3488" s="41">
        <f t="shared" si="1301"/>
        <v>10000</v>
      </c>
      <c r="E3488" s="41">
        <f t="shared" si="1301"/>
        <v>0</v>
      </c>
      <c r="F3488" s="283">
        <f t="shared" si="1300"/>
        <v>100</v>
      </c>
      <c r="G3488" s="266"/>
      <c r="H3488" s="264"/>
    </row>
    <row r="3489" spans="1:8" s="51" customFormat="1" x14ac:dyDescent="0.2">
      <c r="A3489" s="42">
        <v>511000</v>
      </c>
      <c r="B3489" s="47" t="s">
        <v>246</v>
      </c>
      <c r="C3489" s="41">
        <f t="shared" si="1301"/>
        <v>10000</v>
      </c>
      <c r="D3489" s="41">
        <f t="shared" si="1301"/>
        <v>10000</v>
      </c>
      <c r="E3489" s="41">
        <f t="shared" si="1301"/>
        <v>0</v>
      </c>
      <c r="F3489" s="283">
        <f t="shared" si="1300"/>
        <v>100</v>
      </c>
      <c r="G3489" s="266"/>
      <c r="H3489" s="264"/>
    </row>
    <row r="3490" spans="1:8" s="26" customFormat="1" x14ac:dyDescent="0.2">
      <c r="A3490" s="52">
        <v>511300</v>
      </c>
      <c r="B3490" s="45" t="s">
        <v>249</v>
      </c>
      <c r="C3490" s="54">
        <v>10000</v>
      </c>
      <c r="D3490" s="46">
        <v>10000</v>
      </c>
      <c r="E3490" s="54">
        <v>0</v>
      </c>
      <c r="F3490" s="280">
        <f t="shared" si="1300"/>
        <v>100</v>
      </c>
      <c r="G3490" s="25"/>
      <c r="H3490" s="264"/>
    </row>
    <row r="3491" spans="1:8" s="51" customFormat="1" x14ac:dyDescent="0.2">
      <c r="A3491" s="42">
        <v>630000</v>
      </c>
      <c r="B3491" s="47" t="s">
        <v>277</v>
      </c>
      <c r="C3491" s="41">
        <f t="shared" ref="C3491" si="1302">C3492+C3494</f>
        <v>24999.999999999996</v>
      </c>
      <c r="D3491" s="41">
        <f t="shared" ref="D3491" si="1303">D3492+D3494</f>
        <v>40000</v>
      </c>
      <c r="E3491" s="41">
        <f>E3492+E3494</f>
        <v>1900000</v>
      </c>
      <c r="F3491" s="283">
        <f t="shared" si="1300"/>
        <v>160.00000000000003</v>
      </c>
      <c r="G3491" s="266"/>
      <c r="H3491" s="264"/>
    </row>
    <row r="3492" spans="1:8" s="51" customFormat="1" x14ac:dyDescent="0.2">
      <c r="A3492" s="42">
        <v>631000</v>
      </c>
      <c r="B3492" s="47" t="s">
        <v>278</v>
      </c>
      <c r="C3492" s="41">
        <f t="shared" ref="C3492" si="1304">C3493</f>
        <v>0</v>
      </c>
      <c r="D3492" s="41">
        <f t="shared" ref="D3492" si="1305">D3493</f>
        <v>0</v>
      </c>
      <c r="E3492" s="41">
        <f>E3493</f>
        <v>1900000</v>
      </c>
      <c r="F3492" s="283">
        <v>0</v>
      </c>
      <c r="G3492" s="266"/>
      <c r="H3492" s="264"/>
    </row>
    <row r="3493" spans="1:8" s="26" customFormat="1" x14ac:dyDescent="0.2">
      <c r="A3493" s="52">
        <v>631200</v>
      </c>
      <c r="B3493" s="45" t="s">
        <v>280</v>
      </c>
      <c r="C3493" s="54">
        <v>0</v>
      </c>
      <c r="D3493" s="46">
        <v>0</v>
      </c>
      <c r="E3493" s="46">
        <v>1900000</v>
      </c>
      <c r="F3493" s="280">
        <v>0</v>
      </c>
      <c r="G3493" s="25"/>
      <c r="H3493" s="264"/>
    </row>
    <row r="3494" spans="1:8" s="51" customFormat="1" x14ac:dyDescent="0.2">
      <c r="A3494" s="42">
        <v>638000</v>
      </c>
      <c r="B3494" s="47" t="s">
        <v>284</v>
      </c>
      <c r="C3494" s="41">
        <f t="shared" ref="C3494" si="1306">C3495</f>
        <v>24999.999999999996</v>
      </c>
      <c r="D3494" s="41">
        <f t="shared" ref="D3494" si="1307">D3495</f>
        <v>40000</v>
      </c>
      <c r="E3494" s="41">
        <f t="shared" ref="E3494" si="1308">E3495</f>
        <v>0</v>
      </c>
      <c r="F3494" s="283">
        <f>D3494/C3494*100</f>
        <v>160.00000000000003</v>
      </c>
      <c r="G3494" s="266"/>
      <c r="H3494" s="264"/>
    </row>
    <row r="3495" spans="1:8" s="26" customFormat="1" x14ac:dyDescent="0.2">
      <c r="A3495" s="52">
        <v>638100</v>
      </c>
      <c r="B3495" s="45" t="s">
        <v>285</v>
      </c>
      <c r="C3495" s="54">
        <v>24999.999999999996</v>
      </c>
      <c r="D3495" s="46">
        <v>40000</v>
      </c>
      <c r="E3495" s="54">
        <v>0</v>
      </c>
      <c r="F3495" s="280">
        <f>D3495/C3495*100</f>
        <v>160.00000000000003</v>
      </c>
      <c r="G3495" s="25"/>
      <c r="H3495" s="264"/>
    </row>
    <row r="3496" spans="1:8" s="95" customFormat="1" x14ac:dyDescent="0.2">
      <c r="A3496" s="59"/>
      <c r="B3496" s="60" t="s">
        <v>294</v>
      </c>
      <c r="C3496" s="61">
        <f>C3472+C3488+C3491</f>
        <v>1194900</v>
      </c>
      <c r="D3496" s="61">
        <f>D3472+D3488+D3491</f>
        <v>1297000</v>
      </c>
      <c r="E3496" s="61">
        <f>E3472+E3488+E3491</f>
        <v>1900000</v>
      </c>
      <c r="F3496" s="30">
        <f>D3496/C3496*100</f>
        <v>108.54464808770608</v>
      </c>
      <c r="G3496" s="272"/>
      <c r="H3496" s="264"/>
    </row>
    <row r="3497" spans="1:8" s="26" customFormat="1" x14ac:dyDescent="0.2">
      <c r="A3497" s="62"/>
      <c r="B3497" s="40"/>
      <c r="C3497" s="63"/>
      <c r="D3497" s="63"/>
      <c r="E3497" s="63"/>
      <c r="F3497" s="145"/>
      <c r="G3497" s="25"/>
      <c r="H3497" s="264"/>
    </row>
    <row r="3498" spans="1:8" s="26" customFormat="1" x14ac:dyDescent="0.2">
      <c r="A3498" s="62"/>
      <c r="B3498" s="40"/>
      <c r="C3498" s="63"/>
      <c r="D3498" s="63"/>
      <c r="E3498" s="63"/>
      <c r="F3498" s="145"/>
      <c r="G3498" s="25"/>
      <c r="H3498" s="264"/>
    </row>
    <row r="3499" spans="1:8" s="26" customFormat="1" x14ac:dyDescent="0.2">
      <c r="A3499" s="44" t="s">
        <v>488</v>
      </c>
      <c r="B3499" s="47"/>
      <c r="C3499" s="46"/>
      <c r="D3499" s="46"/>
      <c r="E3499" s="46"/>
      <c r="F3499" s="282"/>
      <c r="G3499" s="25"/>
      <c r="H3499" s="264"/>
    </row>
    <row r="3500" spans="1:8" s="26" customFormat="1" x14ac:dyDescent="0.2">
      <c r="A3500" s="44" t="s">
        <v>489</v>
      </c>
      <c r="B3500" s="47"/>
      <c r="C3500" s="46"/>
      <c r="D3500" s="46"/>
      <c r="E3500" s="46"/>
      <c r="F3500" s="282"/>
      <c r="G3500" s="25"/>
      <c r="H3500" s="264"/>
    </row>
    <row r="3501" spans="1:8" s="26" customFormat="1" x14ac:dyDescent="0.2">
      <c r="A3501" s="44" t="s">
        <v>367</v>
      </c>
      <c r="B3501" s="47"/>
      <c r="C3501" s="46"/>
      <c r="D3501" s="46"/>
      <c r="E3501" s="46"/>
      <c r="F3501" s="282"/>
      <c r="G3501" s="25"/>
      <c r="H3501" s="264"/>
    </row>
    <row r="3502" spans="1:8" s="26" customFormat="1" x14ac:dyDescent="0.2">
      <c r="A3502" s="44" t="s">
        <v>293</v>
      </c>
      <c r="B3502" s="47"/>
      <c r="C3502" s="46"/>
      <c r="D3502" s="46"/>
      <c r="E3502" s="46"/>
      <c r="F3502" s="282"/>
      <c r="G3502" s="25"/>
      <c r="H3502" s="264"/>
    </row>
    <row r="3503" spans="1:8" s="26" customFormat="1" x14ac:dyDescent="0.2">
      <c r="A3503" s="44"/>
      <c r="B3503" s="72"/>
      <c r="C3503" s="63"/>
      <c r="D3503" s="63"/>
      <c r="E3503" s="63"/>
      <c r="F3503" s="145"/>
      <c r="G3503" s="25"/>
      <c r="H3503" s="264"/>
    </row>
    <row r="3504" spans="1:8" s="26" customFormat="1" x14ac:dyDescent="0.2">
      <c r="A3504" s="42">
        <v>410000</v>
      </c>
      <c r="B3504" s="43" t="s">
        <v>42</v>
      </c>
      <c r="C3504" s="41">
        <f>C3505+C3510+C3525+C3523</f>
        <v>8460500</v>
      </c>
      <c r="D3504" s="41">
        <f>D3505+D3510+D3525+D3523</f>
        <v>9180800</v>
      </c>
      <c r="E3504" s="41">
        <f>E3505+E3510+E3525+E3523</f>
        <v>0</v>
      </c>
      <c r="F3504" s="283">
        <f t="shared" ref="F3504:F3542" si="1309">D3504/C3504*100</f>
        <v>108.51368122451393</v>
      </c>
      <c r="G3504" s="25"/>
      <c r="H3504" s="264"/>
    </row>
    <row r="3505" spans="1:8" s="26" customFormat="1" x14ac:dyDescent="0.2">
      <c r="A3505" s="42">
        <v>411000</v>
      </c>
      <c r="B3505" s="43" t="s">
        <v>43</v>
      </c>
      <c r="C3505" s="41">
        <f t="shared" ref="C3505" si="1310">SUM(C3506:C3509)</f>
        <v>2206400</v>
      </c>
      <c r="D3505" s="41">
        <f t="shared" ref="D3505" si="1311">SUM(D3506:D3509)</f>
        <v>2238200</v>
      </c>
      <c r="E3505" s="41">
        <f>SUM(E3506:E3509)</f>
        <v>0</v>
      </c>
      <c r="F3505" s="283">
        <f t="shared" si="1309"/>
        <v>101.44126178390138</v>
      </c>
      <c r="G3505" s="25"/>
      <c r="H3505" s="264"/>
    </row>
    <row r="3506" spans="1:8" s="26" customFormat="1" x14ac:dyDescent="0.2">
      <c r="A3506" s="52">
        <v>411100</v>
      </c>
      <c r="B3506" s="45" t="s">
        <v>44</v>
      </c>
      <c r="C3506" s="54">
        <v>2027000</v>
      </c>
      <c r="D3506" s="46">
        <v>2127000</v>
      </c>
      <c r="E3506" s="54">
        <v>0</v>
      </c>
      <c r="F3506" s="280">
        <f t="shared" si="1309"/>
        <v>104.93339911198815</v>
      </c>
      <c r="G3506" s="25"/>
      <c r="H3506" s="264"/>
    </row>
    <row r="3507" spans="1:8" s="26" customFormat="1" ht="40.5" x14ac:dyDescent="0.2">
      <c r="A3507" s="52">
        <v>411200</v>
      </c>
      <c r="B3507" s="45" t="s">
        <v>45</v>
      </c>
      <c r="C3507" s="54">
        <v>85000</v>
      </c>
      <c r="D3507" s="46">
        <v>75000</v>
      </c>
      <c r="E3507" s="54">
        <v>0</v>
      </c>
      <c r="F3507" s="280">
        <f t="shared" si="1309"/>
        <v>88.235294117647058</v>
      </c>
      <c r="G3507" s="25"/>
      <c r="H3507" s="264"/>
    </row>
    <row r="3508" spans="1:8" s="26" customFormat="1" ht="40.5" x14ac:dyDescent="0.2">
      <c r="A3508" s="52">
        <v>411300</v>
      </c>
      <c r="B3508" s="45" t="s">
        <v>46</v>
      </c>
      <c r="C3508" s="54">
        <v>82000.000000000029</v>
      </c>
      <c r="D3508" s="46">
        <v>21200</v>
      </c>
      <c r="E3508" s="54">
        <v>0</v>
      </c>
      <c r="F3508" s="280">
        <f t="shared" si="1309"/>
        <v>25.853658536585357</v>
      </c>
      <c r="G3508" s="25"/>
      <c r="H3508" s="264"/>
    </row>
    <row r="3509" spans="1:8" s="26" customFormat="1" x14ac:dyDescent="0.2">
      <c r="A3509" s="52">
        <v>411400</v>
      </c>
      <c r="B3509" s="45" t="s">
        <v>47</v>
      </c>
      <c r="C3509" s="54">
        <v>12400</v>
      </c>
      <c r="D3509" s="46">
        <v>15000</v>
      </c>
      <c r="E3509" s="54">
        <v>0</v>
      </c>
      <c r="F3509" s="280">
        <f t="shared" si="1309"/>
        <v>120.96774193548387</v>
      </c>
      <c r="G3509" s="25"/>
      <c r="H3509" s="264"/>
    </row>
    <row r="3510" spans="1:8" s="26" customFormat="1" x14ac:dyDescent="0.2">
      <c r="A3510" s="42">
        <v>412000</v>
      </c>
      <c r="B3510" s="47" t="s">
        <v>48</v>
      </c>
      <c r="C3510" s="41">
        <f>SUM(C3511:C3522)</f>
        <v>917700</v>
      </c>
      <c r="D3510" s="41">
        <f>SUM(D3511:D3522)</f>
        <v>982400</v>
      </c>
      <c r="E3510" s="41">
        <f>SUM(E3511:E3522)</f>
        <v>0</v>
      </c>
      <c r="F3510" s="283">
        <f t="shared" si="1309"/>
        <v>107.05023428135556</v>
      </c>
      <c r="G3510" s="25"/>
      <c r="H3510" s="264"/>
    </row>
    <row r="3511" spans="1:8" s="26" customFormat="1" x14ac:dyDescent="0.2">
      <c r="A3511" s="52">
        <v>412100</v>
      </c>
      <c r="B3511" s="45" t="s">
        <v>49</v>
      </c>
      <c r="C3511" s="54">
        <v>25000</v>
      </c>
      <c r="D3511" s="46">
        <v>25900</v>
      </c>
      <c r="E3511" s="54">
        <v>0</v>
      </c>
      <c r="F3511" s="280">
        <f t="shared" si="1309"/>
        <v>103.60000000000001</v>
      </c>
      <c r="G3511" s="25"/>
      <c r="H3511" s="264"/>
    </row>
    <row r="3512" spans="1:8" s="26" customFormat="1" ht="40.5" x14ac:dyDescent="0.2">
      <c r="A3512" s="52">
        <v>412200</v>
      </c>
      <c r="B3512" s="45" t="s">
        <v>50</v>
      </c>
      <c r="C3512" s="54">
        <v>358100</v>
      </c>
      <c r="D3512" s="46">
        <v>410000</v>
      </c>
      <c r="E3512" s="54">
        <v>0</v>
      </c>
      <c r="F3512" s="280">
        <f t="shared" si="1309"/>
        <v>114.49315833566042</v>
      </c>
      <c r="G3512" s="25"/>
      <c r="H3512" s="264"/>
    </row>
    <row r="3513" spans="1:8" s="26" customFormat="1" x14ac:dyDescent="0.2">
      <c r="A3513" s="52">
        <v>412300</v>
      </c>
      <c r="B3513" s="45" t="s">
        <v>51</v>
      </c>
      <c r="C3513" s="54">
        <v>20000</v>
      </c>
      <c r="D3513" s="46">
        <v>19000</v>
      </c>
      <c r="E3513" s="54">
        <v>0</v>
      </c>
      <c r="F3513" s="280">
        <f t="shared" si="1309"/>
        <v>95</v>
      </c>
      <c r="G3513" s="25"/>
      <c r="H3513" s="264"/>
    </row>
    <row r="3514" spans="1:8" s="26" customFormat="1" x14ac:dyDescent="0.2">
      <c r="A3514" s="52">
        <v>412500</v>
      </c>
      <c r="B3514" s="45" t="s">
        <v>55</v>
      </c>
      <c r="C3514" s="54">
        <v>20000</v>
      </c>
      <c r="D3514" s="46">
        <v>19000</v>
      </c>
      <c r="E3514" s="54">
        <v>0</v>
      </c>
      <c r="F3514" s="280">
        <f t="shared" si="1309"/>
        <v>95</v>
      </c>
      <c r="G3514" s="25"/>
      <c r="H3514" s="264"/>
    </row>
    <row r="3515" spans="1:8" s="26" customFormat="1" x14ac:dyDescent="0.2">
      <c r="A3515" s="52">
        <v>412600</v>
      </c>
      <c r="B3515" s="45" t="s">
        <v>56</v>
      </c>
      <c r="C3515" s="54">
        <v>57000</v>
      </c>
      <c r="D3515" s="46">
        <v>57000</v>
      </c>
      <c r="E3515" s="54">
        <v>0</v>
      </c>
      <c r="F3515" s="280">
        <f t="shared" si="1309"/>
        <v>100</v>
      </c>
      <c r="G3515" s="25"/>
      <c r="H3515" s="264"/>
    </row>
    <row r="3516" spans="1:8" s="26" customFormat="1" x14ac:dyDescent="0.2">
      <c r="A3516" s="52">
        <v>412700</v>
      </c>
      <c r="B3516" s="45" t="s">
        <v>58</v>
      </c>
      <c r="C3516" s="54">
        <v>383100</v>
      </c>
      <c r="D3516" s="46">
        <v>426500</v>
      </c>
      <c r="E3516" s="54">
        <v>0</v>
      </c>
      <c r="F3516" s="280">
        <f t="shared" si="1309"/>
        <v>111.32863482119551</v>
      </c>
      <c r="G3516" s="25"/>
      <c r="H3516" s="264"/>
    </row>
    <row r="3517" spans="1:8" s="26" customFormat="1" x14ac:dyDescent="0.2">
      <c r="A3517" s="52">
        <v>412900</v>
      </c>
      <c r="B3517" s="49" t="s">
        <v>72</v>
      </c>
      <c r="C3517" s="54">
        <v>1000</v>
      </c>
      <c r="D3517" s="46">
        <v>1000</v>
      </c>
      <c r="E3517" s="54">
        <v>0</v>
      </c>
      <c r="F3517" s="280">
        <f t="shared" si="1309"/>
        <v>100</v>
      </c>
      <c r="G3517" s="25"/>
      <c r="H3517" s="264"/>
    </row>
    <row r="3518" spans="1:8" s="26" customFormat="1" x14ac:dyDescent="0.2">
      <c r="A3518" s="52">
        <v>412900</v>
      </c>
      <c r="B3518" s="49" t="s">
        <v>73</v>
      </c>
      <c r="C3518" s="54">
        <v>36999.999999999971</v>
      </c>
      <c r="D3518" s="46">
        <v>10000</v>
      </c>
      <c r="E3518" s="54">
        <v>0</v>
      </c>
      <c r="F3518" s="280">
        <f t="shared" si="1309"/>
        <v>27.027027027027049</v>
      </c>
      <c r="G3518" s="25"/>
      <c r="H3518" s="264"/>
    </row>
    <row r="3519" spans="1:8" s="26" customFormat="1" x14ac:dyDescent="0.2">
      <c r="A3519" s="52">
        <v>412900</v>
      </c>
      <c r="B3519" s="49" t="s">
        <v>74</v>
      </c>
      <c r="C3519" s="54">
        <v>5000</v>
      </c>
      <c r="D3519" s="46">
        <v>3999.9999999999995</v>
      </c>
      <c r="E3519" s="54">
        <v>0</v>
      </c>
      <c r="F3519" s="280">
        <f t="shared" si="1309"/>
        <v>80</v>
      </c>
      <c r="G3519" s="25"/>
      <c r="H3519" s="264"/>
    </row>
    <row r="3520" spans="1:8" s="26" customFormat="1" x14ac:dyDescent="0.2">
      <c r="A3520" s="52">
        <v>412900</v>
      </c>
      <c r="B3520" s="49" t="s">
        <v>75</v>
      </c>
      <c r="C3520" s="54">
        <v>4500.0000000000009</v>
      </c>
      <c r="D3520" s="46">
        <v>5000</v>
      </c>
      <c r="E3520" s="54">
        <v>0</v>
      </c>
      <c r="F3520" s="280">
        <f t="shared" si="1309"/>
        <v>111.1111111111111</v>
      </c>
      <c r="G3520" s="25"/>
      <c r="H3520" s="264"/>
    </row>
    <row r="3521" spans="1:8" s="26" customFormat="1" x14ac:dyDescent="0.2">
      <c r="A3521" s="52">
        <v>412900</v>
      </c>
      <c r="B3521" s="49" t="s">
        <v>76</v>
      </c>
      <c r="C3521" s="54">
        <v>5000</v>
      </c>
      <c r="D3521" s="46">
        <v>5000</v>
      </c>
      <c r="E3521" s="54">
        <v>0</v>
      </c>
      <c r="F3521" s="280">
        <f t="shared" si="1309"/>
        <v>100</v>
      </c>
      <c r="G3521" s="25"/>
      <c r="H3521" s="264"/>
    </row>
    <row r="3522" spans="1:8" s="26" customFormat="1" x14ac:dyDescent="0.2">
      <c r="A3522" s="52">
        <v>412900</v>
      </c>
      <c r="B3522" s="45" t="s">
        <v>78</v>
      </c>
      <c r="C3522" s="54">
        <v>2000</v>
      </c>
      <c r="D3522" s="46">
        <v>0</v>
      </c>
      <c r="E3522" s="54">
        <v>0</v>
      </c>
      <c r="F3522" s="280">
        <f t="shared" si="1309"/>
        <v>0</v>
      </c>
      <c r="G3522" s="25"/>
      <c r="H3522" s="264"/>
    </row>
    <row r="3523" spans="1:8" s="51" customFormat="1" x14ac:dyDescent="0.2">
      <c r="A3523" s="42">
        <v>413000</v>
      </c>
      <c r="B3523" s="47" t="s">
        <v>95</v>
      </c>
      <c r="C3523" s="41">
        <f t="shared" ref="C3523" si="1312">C3524</f>
        <v>2500</v>
      </c>
      <c r="D3523" s="41">
        <f t="shared" ref="D3523" si="1313">D3524</f>
        <v>0</v>
      </c>
      <c r="E3523" s="41">
        <f t="shared" ref="E3523" si="1314">E3524</f>
        <v>0</v>
      </c>
      <c r="F3523" s="283">
        <f t="shared" si="1309"/>
        <v>0</v>
      </c>
      <c r="G3523" s="266"/>
      <c r="H3523" s="264"/>
    </row>
    <row r="3524" spans="1:8" s="26" customFormat="1" x14ac:dyDescent="0.2">
      <c r="A3524" s="52">
        <v>413900</v>
      </c>
      <c r="B3524" s="45" t="s">
        <v>105</v>
      </c>
      <c r="C3524" s="54">
        <v>2500</v>
      </c>
      <c r="D3524" s="46">
        <v>0</v>
      </c>
      <c r="E3524" s="54">
        <v>0</v>
      </c>
      <c r="F3524" s="280">
        <f t="shared" si="1309"/>
        <v>0</v>
      </c>
      <c r="G3524" s="25"/>
      <c r="H3524" s="264"/>
    </row>
    <row r="3525" spans="1:8" s="51" customFormat="1" x14ac:dyDescent="0.2">
      <c r="A3525" s="42">
        <v>415000</v>
      </c>
      <c r="B3525" s="47" t="s">
        <v>118</v>
      </c>
      <c r="C3525" s="41">
        <f t="shared" ref="C3525" si="1315">SUM(C3526:C3533)</f>
        <v>5333899.9999999991</v>
      </c>
      <c r="D3525" s="41">
        <f>SUM(D3526:D3533)</f>
        <v>5960200</v>
      </c>
      <c r="E3525" s="41">
        <f t="shared" ref="E3525" si="1316">SUM(E3526:E3533)</f>
        <v>0</v>
      </c>
      <c r="F3525" s="283">
        <f t="shared" si="1309"/>
        <v>111.74187742552355</v>
      </c>
      <c r="G3525" s="266"/>
      <c r="H3525" s="264"/>
    </row>
    <row r="3526" spans="1:8" s="26" customFormat="1" x14ac:dyDescent="0.2">
      <c r="A3526" s="52">
        <v>415200</v>
      </c>
      <c r="B3526" s="45" t="s">
        <v>130</v>
      </c>
      <c r="C3526" s="54">
        <v>50000</v>
      </c>
      <c r="D3526" s="46">
        <v>50000</v>
      </c>
      <c r="E3526" s="54">
        <v>0</v>
      </c>
      <c r="F3526" s="280">
        <f t="shared" si="1309"/>
        <v>100</v>
      </c>
      <c r="G3526" s="25"/>
      <c r="H3526" s="264"/>
    </row>
    <row r="3527" spans="1:8" s="26" customFormat="1" x14ac:dyDescent="0.2">
      <c r="A3527" s="52">
        <v>415200</v>
      </c>
      <c r="B3527" s="45" t="s">
        <v>346</v>
      </c>
      <c r="C3527" s="54">
        <v>79999.999999999985</v>
      </c>
      <c r="D3527" s="46">
        <v>79999.999999999985</v>
      </c>
      <c r="E3527" s="54">
        <v>0</v>
      </c>
      <c r="F3527" s="280">
        <f t="shared" si="1309"/>
        <v>100</v>
      </c>
      <c r="G3527" s="25"/>
      <c r="H3527" s="264"/>
    </row>
    <row r="3528" spans="1:8" s="26" customFormat="1" x14ac:dyDescent="0.2">
      <c r="A3528" s="52">
        <v>415200</v>
      </c>
      <c r="B3528" s="45" t="s">
        <v>131</v>
      </c>
      <c r="C3528" s="54">
        <v>50000</v>
      </c>
      <c r="D3528" s="46">
        <v>50000</v>
      </c>
      <c r="E3528" s="54">
        <v>0</v>
      </c>
      <c r="F3528" s="280">
        <f t="shared" si="1309"/>
        <v>100</v>
      </c>
      <c r="G3528" s="25"/>
      <c r="H3528" s="264"/>
    </row>
    <row r="3529" spans="1:8" s="26" customFormat="1" x14ac:dyDescent="0.2">
      <c r="A3529" s="52">
        <v>415200</v>
      </c>
      <c r="B3529" s="45" t="s">
        <v>132</v>
      </c>
      <c r="C3529" s="54">
        <v>30000</v>
      </c>
      <c r="D3529" s="46">
        <v>30000</v>
      </c>
      <c r="E3529" s="54">
        <v>0</v>
      </c>
      <c r="F3529" s="280">
        <f t="shared" si="1309"/>
        <v>100</v>
      </c>
      <c r="G3529" s="25"/>
      <c r="H3529" s="264"/>
    </row>
    <row r="3530" spans="1:8" s="26" customFormat="1" x14ac:dyDescent="0.2">
      <c r="A3530" s="52">
        <v>415200</v>
      </c>
      <c r="B3530" s="45" t="s">
        <v>133</v>
      </c>
      <c r="C3530" s="54">
        <v>50000</v>
      </c>
      <c r="D3530" s="46">
        <v>50000</v>
      </c>
      <c r="E3530" s="54">
        <v>0</v>
      </c>
      <c r="F3530" s="280">
        <f t="shared" si="1309"/>
        <v>100</v>
      </c>
      <c r="G3530" s="25"/>
      <c r="H3530" s="264"/>
    </row>
    <row r="3531" spans="1:8" s="26" customFormat="1" ht="40.5" x14ac:dyDescent="0.2">
      <c r="A3531" s="52">
        <v>415200</v>
      </c>
      <c r="B3531" s="45" t="s">
        <v>134</v>
      </c>
      <c r="C3531" s="54">
        <v>50000</v>
      </c>
      <c r="D3531" s="46">
        <v>50000</v>
      </c>
      <c r="E3531" s="54">
        <v>0</v>
      </c>
      <c r="F3531" s="280">
        <f t="shared" si="1309"/>
        <v>100</v>
      </c>
      <c r="G3531" s="25"/>
      <c r="H3531" s="264"/>
    </row>
    <row r="3532" spans="1:8" s="26" customFormat="1" x14ac:dyDescent="0.2">
      <c r="A3532" s="52">
        <v>415200</v>
      </c>
      <c r="B3532" s="45" t="s">
        <v>135</v>
      </c>
      <c r="C3532" s="54">
        <v>5003899.9999999991</v>
      </c>
      <c r="D3532" s="46">
        <v>5630200</v>
      </c>
      <c r="E3532" s="54">
        <v>0</v>
      </c>
      <c r="F3532" s="280">
        <f t="shared" si="1309"/>
        <v>112.51623733487881</v>
      </c>
      <c r="G3532" s="25"/>
      <c r="H3532" s="264"/>
    </row>
    <row r="3533" spans="1:8" s="26" customFormat="1" x14ac:dyDescent="0.2">
      <c r="A3533" s="52">
        <v>415200</v>
      </c>
      <c r="B3533" s="45" t="s">
        <v>136</v>
      </c>
      <c r="C3533" s="54">
        <v>20000</v>
      </c>
      <c r="D3533" s="46">
        <v>20000</v>
      </c>
      <c r="E3533" s="54">
        <v>0</v>
      </c>
      <c r="F3533" s="280">
        <f t="shared" si="1309"/>
        <v>100</v>
      </c>
      <c r="G3533" s="25"/>
      <c r="H3533" s="264"/>
    </row>
    <row r="3534" spans="1:8" s="26" customFormat="1" x14ac:dyDescent="0.2">
      <c r="A3534" s="42">
        <v>480000</v>
      </c>
      <c r="B3534" s="47" t="s">
        <v>202</v>
      </c>
      <c r="C3534" s="41">
        <f t="shared" ref="C3534" si="1317">C3535</f>
        <v>5750300</v>
      </c>
      <c r="D3534" s="41">
        <f t="shared" ref="D3534" si="1318">D3535</f>
        <v>3320000</v>
      </c>
      <c r="E3534" s="41">
        <f t="shared" ref="E3534" si="1319">E3535</f>
        <v>0</v>
      </c>
      <c r="F3534" s="283">
        <f t="shared" si="1309"/>
        <v>57.736118115576573</v>
      </c>
      <c r="G3534" s="25"/>
      <c r="H3534" s="264"/>
    </row>
    <row r="3535" spans="1:8" s="26" customFormat="1" x14ac:dyDescent="0.2">
      <c r="A3535" s="42">
        <v>487000</v>
      </c>
      <c r="B3535" s="47" t="s">
        <v>25</v>
      </c>
      <c r="C3535" s="41">
        <f>SUM(C3536:C3539)</f>
        <v>5750300</v>
      </c>
      <c r="D3535" s="41">
        <f>SUM(D3536:D3539)</f>
        <v>3320000</v>
      </c>
      <c r="E3535" s="41">
        <f>SUM(E3536:E3539)</f>
        <v>0</v>
      </c>
      <c r="F3535" s="283">
        <f t="shared" si="1309"/>
        <v>57.736118115576573</v>
      </c>
      <c r="G3535" s="25"/>
      <c r="H3535" s="264"/>
    </row>
    <row r="3536" spans="1:8" s="26" customFormat="1" x14ac:dyDescent="0.2">
      <c r="A3536" s="52">
        <v>487100</v>
      </c>
      <c r="B3536" s="45" t="s">
        <v>206</v>
      </c>
      <c r="C3536" s="54">
        <v>20000</v>
      </c>
      <c r="D3536" s="46">
        <v>20000</v>
      </c>
      <c r="E3536" s="54">
        <v>0</v>
      </c>
      <c r="F3536" s="280">
        <f t="shared" si="1309"/>
        <v>100</v>
      </c>
      <c r="G3536" s="25"/>
      <c r="H3536" s="264"/>
    </row>
    <row r="3537" spans="1:8" s="26" customFormat="1" x14ac:dyDescent="0.2">
      <c r="A3537" s="52">
        <v>487300</v>
      </c>
      <c r="B3537" s="45" t="s">
        <v>210</v>
      </c>
      <c r="C3537" s="54">
        <v>3300000</v>
      </c>
      <c r="D3537" s="46">
        <v>3300000</v>
      </c>
      <c r="E3537" s="54">
        <v>0</v>
      </c>
      <c r="F3537" s="280">
        <f t="shared" si="1309"/>
        <v>100</v>
      </c>
      <c r="G3537" s="25"/>
      <c r="H3537" s="264"/>
    </row>
    <row r="3538" spans="1:8" s="26" customFormat="1" x14ac:dyDescent="0.2">
      <c r="A3538" s="52">
        <v>487300</v>
      </c>
      <c r="B3538" s="45" t="s">
        <v>217</v>
      </c>
      <c r="C3538" s="54">
        <v>2420300</v>
      </c>
      <c r="D3538" s="46">
        <v>0</v>
      </c>
      <c r="E3538" s="54">
        <v>0</v>
      </c>
      <c r="F3538" s="280">
        <f t="shared" si="1309"/>
        <v>0</v>
      </c>
      <c r="G3538" s="25"/>
      <c r="H3538" s="264"/>
    </row>
    <row r="3539" spans="1:8" s="26" customFormat="1" x14ac:dyDescent="0.2">
      <c r="A3539" s="52">
        <v>487300</v>
      </c>
      <c r="B3539" s="45" t="s">
        <v>212</v>
      </c>
      <c r="C3539" s="54">
        <v>10000</v>
      </c>
      <c r="D3539" s="54">
        <v>0</v>
      </c>
      <c r="E3539" s="54">
        <v>0</v>
      </c>
      <c r="F3539" s="280">
        <f t="shared" si="1309"/>
        <v>0</v>
      </c>
      <c r="G3539" s="25"/>
      <c r="H3539" s="264"/>
    </row>
    <row r="3540" spans="1:8" s="26" customFormat="1" x14ac:dyDescent="0.2">
      <c r="A3540" s="42">
        <v>510000</v>
      </c>
      <c r="B3540" s="47" t="s">
        <v>245</v>
      </c>
      <c r="C3540" s="41">
        <f>C3541+C3544+C3543</f>
        <v>12000</v>
      </c>
      <c r="D3540" s="41">
        <f>D3541+D3544+D3543</f>
        <v>15000</v>
      </c>
      <c r="E3540" s="41">
        <f>E3541+E3544</f>
        <v>0</v>
      </c>
      <c r="F3540" s="283">
        <f t="shared" si="1309"/>
        <v>125</v>
      </c>
      <c r="G3540" s="25"/>
      <c r="H3540" s="264"/>
    </row>
    <row r="3541" spans="1:8" s="26" customFormat="1" x14ac:dyDescent="0.2">
      <c r="A3541" s="42">
        <v>511000</v>
      </c>
      <c r="B3541" s="47" t="s">
        <v>246</v>
      </c>
      <c r="C3541" s="41">
        <f>SUM(C3542:C3542)</f>
        <v>7000</v>
      </c>
      <c r="D3541" s="41">
        <f>SUM(D3542:D3542)</f>
        <v>10000</v>
      </c>
      <c r="E3541" s="41">
        <f>SUM(E3542:E3542)</f>
        <v>0</v>
      </c>
      <c r="F3541" s="283">
        <f t="shared" si="1309"/>
        <v>142.85714285714286</v>
      </c>
      <c r="G3541" s="25"/>
      <c r="H3541" s="264"/>
    </row>
    <row r="3542" spans="1:8" s="26" customFormat="1" x14ac:dyDescent="0.2">
      <c r="A3542" s="52">
        <v>511300</v>
      </c>
      <c r="B3542" s="45" t="s">
        <v>249</v>
      </c>
      <c r="C3542" s="54">
        <v>7000</v>
      </c>
      <c r="D3542" s="46">
        <v>10000</v>
      </c>
      <c r="E3542" s="54">
        <v>0</v>
      </c>
      <c r="F3542" s="280">
        <f t="shared" si="1309"/>
        <v>142.85714285714286</v>
      </c>
      <c r="G3542" s="25"/>
      <c r="H3542" s="264"/>
    </row>
    <row r="3543" spans="1:8" s="51" customFormat="1" x14ac:dyDescent="0.2">
      <c r="A3543" s="42">
        <v>513000</v>
      </c>
      <c r="B3543" s="47" t="s">
        <v>253</v>
      </c>
      <c r="C3543" s="41">
        <f>0</f>
        <v>0</v>
      </c>
      <c r="D3543" s="41">
        <f>0</f>
        <v>0</v>
      </c>
      <c r="E3543" s="74"/>
      <c r="F3543" s="283">
        <v>0</v>
      </c>
      <c r="G3543" s="266"/>
      <c r="H3543" s="264"/>
    </row>
    <row r="3544" spans="1:8" s="51" customFormat="1" x14ac:dyDescent="0.2">
      <c r="A3544" s="42">
        <v>516000</v>
      </c>
      <c r="B3544" s="47" t="s">
        <v>257</v>
      </c>
      <c r="C3544" s="41">
        <f t="shared" ref="C3544" si="1320">C3545</f>
        <v>5000</v>
      </c>
      <c r="D3544" s="41">
        <f t="shared" ref="D3544" si="1321">D3545</f>
        <v>5000</v>
      </c>
      <c r="E3544" s="41">
        <f t="shared" ref="E3544" si="1322">E3545</f>
        <v>0</v>
      </c>
      <c r="F3544" s="283">
        <f t="shared" ref="F3544:F3549" si="1323">D3544/C3544*100</f>
        <v>100</v>
      </c>
      <c r="G3544" s="266"/>
      <c r="H3544" s="264"/>
    </row>
    <row r="3545" spans="1:8" s="26" customFormat="1" x14ac:dyDescent="0.2">
      <c r="A3545" s="52">
        <v>516100</v>
      </c>
      <c r="B3545" s="45" t="s">
        <v>257</v>
      </c>
      <c r="C3545" s="54">
        <v>5000</v>
      </c>
      <c r="D3545" s="46">
        <v>5000</v>
      </c>
      <c r="E3545" s="54">
        <v>0</v>
      </c>
      <c r="F3545" s="280">
        <f t="shared" si="1323"/>
        <v>100</v>
      </c>
      <c r="G3545" s="25"/>
      <c r="H3545" s="264"/>
    </row>
    <row r="3546" spans="1:8" s="51" customFormat="1" x14ac:dyDescent="0.2">
      <c r="A3546" s="42">
        <v>630000</v>
      </c>
      <c r="B3546" s="47" t="s">
        <v>277</v>
      </c>
      <c r="C3546" s="41">
        <f>C3547+0</f>
        <v>64999.999999999993</v>
      </c>
      <c r="D3546" s="41">
        <f>D3547+0</f>
        <v>40000</v>
      </c>
      <c r="E3546" s="41">
        <f>E3547+0</f>
        <v>0</v>
      </c>
      <c r="F3546" s="283">
        <f t="shared" si="1323"/>
        <v>61.53846153846154</v>
      </c>
      <c r="G3546" s="266"/>
      <c r="H3546" s="264"/>
    </row>
    <row r="3547" spans="1:8" s="51" customFormat="1" x14ac:dyDescent="0.2">
      <c r="A3547" s="42">
        <v>638000</v>
      </c>
      <c r="B3547" s="47" t="s">
        <v>284</v>
      </c>
      <c r="C3547" s="41">
        <f t="shared" ref="C3547" si="1324">C3548</f>
        <v>64999.999999999993</v>
      </c>
      <c r="D3547" s="41">
        <f t="shared" ref="D3547" si="1325">D3548</f>
        <v>40000</v>
      </c>
      <c r="E3547" s="41">
        <f t="shared" ref="E3547" si="1326">E3548</f>
        <v>0</v>
      </c>
      <c r="F3547" s="283">
        <f t="shared" si="1323"/>
        <v>61.53846153846154</v>
      </c>
      <c r="G3547" s="266"/>
      <c r="H3547" s="264"/>
    </row>
    <row r="3548" spans="1:8" s="26" customFormat="1" x14ac:dyDescent="0.2">
      <c r="A3548" s="52">
        <v>638100</v>
      </c>
      <c r="B3548" s="45" t="s">
        <v>285</v>
      </c>
      <c r="C3548" s="54">
        <v>64999.999999999993</v>
      </c>
      <c r="D3548" s="46">
        <v>40000</v>
      </c>
      <c r="E3548" s="54">
        <v>0</v>
      </c>
      <c r="F3548" s="280">
        <f t="shared" si="1323"/>
        <v>61.53846153846154</v>
      </c>
      <c r="G3548" s="25"/>
      <c r="H3548" s="264"/>
    </row>
    <row r="3549" spans="1:8" s="26" customFormat="1" x14ac:dyDescent="0.2">
      <c r="A3549" s="82"/>
      <c r="B3549" s="76" t="s">
        <v>294</v>
      </c>
      <c r="C3549" s="80">
        <f>C3504+C3534+C3540+C3546</f>
        <v>14287800</v>
      </c>
      <c r="D3549" s="80">
        <f>D3504+D3534+D3540+D3546</f>
        <v>12555800</v>
      </c>
      <c r="E3549" s="80">
        <f>E3504+E3534+E3540+E3546</f>
        <v>0</v>
      </c>
      <c r="F3549" s="30">
        <f t="shared" si="1323"/>
        <v>87.877769845602543</v>
      </c>
      <c r="G3549" s="25"/>
      <c r="H3549" s="264"/>
    </row>
    <row r="3550" spans="1:8" s="26" customFormat="1" x14ac:dyDescent="0.2">
      <c r="A3550" s="44"/>
      <c r="B3550" s="45"/>
      <c r="C3550" s="46"/>
      <c r="D3550" s="46"/>
      <c r="E3550" s="46"/>
      <c r="F3550" s="282"/>
      <c r="G3550" s="25"/>
      <c r="H3550" s="264"/>
    </row>
    <row r="3551" spans="1:8" s="26" customFormat="1" x14ac:dyDescent="0.2">
      <c r="A3551" s="39"/>
      <c r="B3551" s="40"/>
      <c r="C3551" s="46"/>
      <c r="D3551" s="46"/>
      <c r="E3551" s="46"/>
      <c r="F3551" s="282"/>
      <c r="G3551" s="25"/>
      <c r="H3551" s="264"/>
    </row>
    <row r="3552" spans="1:8" s="26" customFormat="1" x14ac:dyDescent="0.2">
      <c r="A3552" s="44" t="s">
        <v>854</v>
      </c>
      <c r="B3552" s="47"/>
      <c r="C3552" s="46"/>
      <c r="D3552" s="46"/>
      <c r="E3552" s="46"/>
      <c r="F3552" s="282"/>
      <c r="G3552" s="25"/>
      <c r="H3552" s="264"/>
    </row>
    <row r="3553" spans="1:8" s="26" customFormat="1" x14ac:dyDescent="0.2">
      <c r="A3553" s="44" t="s">
        <v>490</v>
      </c>
      <c r="B3553" s="47"/>
      <c r="C3553" s="46"/>
      <c r="D3553" s="46"/>
      <c r="E3553" s="46"/>
      <c r="F3553" s="282"/>
      <c r="G3553" s="25"/>
      <c r="H3553" s="264"/>
    </row>
    <row r="3554" spans="1:8" s="26" customFormat="1" x14ac:dyDescent="0.2">
      <c r="A3554" s="44" t="s">
        <v>390</v>
      </c>
      <c r="B3554" s="47"/>
      <c r="C3554" s="46"/>
      <c r="D3554" s="46"/>
      <c r="E3554" s="46"/>
      <c r="F3554" s="282"/>
      <c r="G3554" s="25"/>
      <c r="H3554" s="264"/>
    </row>
    <row r="3555" spans="1:8" s="26" customFormat="1" x14ac:dyDescent="0.2">
      <c r="A3555" s="44" t="s">
        <v>293</v>
      </c>
      <c r="B3555" s="47"/>
      <c r="C3555" s="46"/>
      <c r="D3555" s="46"/>
      <c r="E3555" s="46"/>
      <c r="F3555" s="282"/>
      <c r="G3555" s="25"/>
      <c r="H3555" s="264"/>
    </row>
    <row r="3556" spans="1:8" s="26" customFormat="1" x14ac:dyDescent="0.2">
      <c r="A3556" s="44"/>
      <c r="B3556" s="72"/>
      <c r="C3556" s="63"/>
      <c r="D3556" s="63"/>
      <c r="E3556" s="63"/>
      <c r="F3556" s="145"/>
      <c r="G3556" s="25"/>
      <c r="H3556" s="264"/>
    </row>
    <row r="3557" spans="1:8" s="26" customFormat="1" x14ac:dyDescent="0.2">
      <c r="A3557" s="42">
        <v>410000</v>
      </c>
      <c r="B3557" s="43" t="s">
        <v>42</v>
      </c>
      <c r="C3557" s="41">
        <f>C3558+C3563+C3575+C3580+0+0</f>
        <v>6226700</v>
      </c>
      <c r="D3557" s="41">
        <f>D3558+D3563+D3575+D3580+0+0</f>
        <v>6325600</v>
      </c>
      <c r="E3557" s="41">
        <f>E3558+E3563+E3575+E3580+0+0</f>
        <v>0</v>
      </c>
      <c r="F3557" s="283">
        <f t="shared" ref="F3557:F3596" si="1327">D3557/C3557*100</f>
        <v>101.58832126166348</v>
      </c>
      <c r="G3557" s="25"/>
      <c r="H3557" s="264"/>
    </row>
    <row r="3558" spans="1:8" s="26" customFormat="1" x14ac:dyDescent="0.2">
      <c r="A3558" s="42">
        <v>411000</v>
      </c>
      <c r="B3558" s="43" t="s">
        <v>43</v>
      </c>
      <c r="C3558" s="41">
        <f t="shared" ref="C3558" si="1328">SUM(C3559:C3562)</f>
        <v>1802700</v>
      </c>
      <c r="D3558" s="41">
        <f t="shared" ref="D3558" si="1329">SUM(D3559:D3562)</f>
        <v>1883600</v>
      </c>
      <c r="E3558" s="41">
        <f t="shared" ref="E3558" si="1330">SUM(E3559:E3562)</f>
        <v>0</v>
      </c>
      <c r="F3558" s="283">
        <f t="shared" si="1327"/>
        <v>104.48771287513175</v>
      </c>
      <c r="G3558" s="25"/>
      <c r="H3558" s="264"/>
    </row>
    <row r="3559" spans="1:8" s="26" customFormat="1" x14ac:dyDescent="0.2">
      <c r="A3559" s="52">
        <v>411100</v>
      </c>
      <c r="B3559" s="45" t="s">
        <v>44</v>
      </c>
      <c r="C3559" s="54">
        <v>1704000</v>
      </c>
      <c r="D3559" s="46">
        <v>1760000</v>
      </c>
      <c r="E3559" s="54">
        <v>0</v>
      </c>
      <c r="F3559" s="280">
        <f t="shared" si="1327"/>
        <v>103.28638497652582</v>
      </c>
      <c r="G3559" s="25"/>
      <c r="H3559" s="264"/>
    </row>
    <row r="3560" spans="1:8" s="26" customFormat="1" ht="40.5" x14ac:dyDescent="0.2">
      <c r="A3560" s="52">
        <v>411200</v>
      </c>
      <c r="B3560" s="45" t="s">
        <v>45</v>
      </c>
      <c r="C3560" s="54">
        <v>48700</v>
      </c>
      <c r="D3560" s="46">
        <v>50000</v>
      </c>
      <c r="E3560" s="54">
        <v>0</v>
      </c>
      <c r="F3560" s="280">
        <f t="shared" si="1327"/>
        <v>102.66940451745378</v>
      </c>
      <c r="G3560" s="25"/>
      <c r="H3560" s="264"/>
    </row>
    <row r="3561" spans="1:8" s="26" customFormat="1" ht="40.5" x14ac:dyDescent="0.2">
      <c r="A3561" s="52">
        <v>411300</v>
      </c>
      <c r="B3561" s="45" t="s">
        <v>46</v>
      </c>
      <c r="C3561" s="54">
        <v>41600</v>
      </c>
      <c r="D3561" s="46">
        <v>55200</v>
      </c>
      <c r="E3561" s="54">
        <v>0</v>
      </c>
      <c r="F3561" s="280">
        <f t="shared" si="1327"/>
        <v>132.69230769230768</v>
      </c>
      <c r="G3561" s="25"/>
      <c r="H3561" s="264"/>
    </row>
    <row r="3562" spans="1:8" s="26" customFormat="1" x14ac:dyDescent="0.2">
      <c r="A3562" s="52">
        <v>411400</v>
      </c>
      <c r="B3562" s="45" t="s">
        <v>47</v>
      </c>
      <c r="C3562" s="54">
        <v>8400</v>
      </c>
      <c r="D3562" s="46">
        <v>18400</v>
      </c>
      <c r="E3562" s="54">
        <v>0</v>
      </c>
      <c r="F3562" s="280">
        <f t="shared" si="1327"/>
        <v>219.04761904761907</v>
      </c>
      <c r="G3562" s="25"/>
      <c r="H3562" s="264"/>
    </row>
    <row r="3563" spans="1:8" s="26" customFormat="1" x14ac:dyDescent="0.2">
      <c r="A3563" s="42">
        <v>412000</v>
      </c>
      <c r="B3563" s="47" t="s">
        <v>48</v>
      </c>
      <c r="C3563" s="41">
        <f t="shared" ref="C3563" si="1331">SUM(C3564:C3574)</f>
        <v>656000</v>
      </c>
      <c r="D3563" s="41">
        <f t="shared" ref="D3563" si="1332">SUM(D3564:D3574)</f>
        <v>632000</v>
      </c>
      <c r="E3563" s="41">
        <f t="shared" ref="E3563" si="1333">SUM(E3564:E3574)</f>
        <v>0</v>
      </c>
      <c r="F3563" s="283">
        <f t="shared" si="1327"/>
        <v>96.341463414634148</v>
      </c>
      <c r="G3563" s="25"/>
      <c r="H3563" s="264"/>
    </row>
    <row r="3564" spans="1:8" s="26" customFormat="1" ht="40.5" x14ac:dyDescent="0.2">
      <c r="A3564" s="52">
        <v>412200</v>
      </c>
      <c r="B3564" s="45" t="s">
        <v>50</v>
      </c>
      <c r="C3564" s="54">
        <v>164000</v>
      </c>
      <c r="D3564" s="46">
        <v>166000</v>
      </c>
      <c r="E3564" s="54">
        <v>0</v>
      </c>
      <c r="F3564" s="280">
        <f t="shared" si="1327"/>
        <v>101.21951219512195</v>
      </c>
      <c r="G3564" s="25"/>
      <c r="H3564" s="264"/>
    </row>
    <row r="3565" spans="1:8" s="26" customFormat="1" x14ac:dyDescent="0.2">
      <c r="A3565" s="52">
        <v>412300</v>
      </c>
      <c r="B3565" s="45" t="s">
        <v>51</v>
      </c>
      <c r="C3565" s="54">
        <v>14000</v>
      </c>
      <c r="D3565" s="46">
        <v>13000</v>
      </c>
      <c r="E3565" s="54">
        <v>0</v>
      </c>
      <c r="F3565" s="280">
        <f t="shared" si="1327"/>
        <v>92.857142857142861</v>
      </c>
      <c r="G3565" s="25"/>
      <c r="H3565" s="264"/>
    </row>
    <row r="3566" spans="1:8" s="26" customFormat="1" x14ac:dyDescent="0.2">
      <c r="A3566" s="52">
        <v>412500</v>
      </c>
      <c r="B3566" s="45" t="s">
        <v>55</v>
      </c>
      <c r="C3566" s="54">
        <v>13000</v>
      </c>
      <c r="D3566" s="46">
        <v>12000</v>
      </c>
      <c r="E3566" s="54">
        <v>0</v>
      </c>
      <c r="F3566" s="280">
        <f t="shared" si="1327"/>
        <v>92.307692307692307</v>
      </c>
      <c r="G3566" s="25"/>
      <c r="H3566" s="264"/>
    </row>
    <row r="3567" spans="1:8" s="26" customFormat="1" x14ac:dyDescent="0.2">
      <c r="A3567" s="52">
        <v>412600</v>
      </c>
      <c r="B3567" s="45" t="s">
        <v>56</v>
      </c>
      <c r="C3567" s="54">
        <v>38000</v>
      </c>
      <c r="D3567" s="46">
        <v>35000</v>
      </c>
      <c r="E3567" s="54">
        <v>0</v>
      </c>
      <c r="F3567" s="280">
        <f t="shared" si="1327"/>
        <v>92.10526315789474</v>
      </c>
      <c r="G3567" s="25"/>
      <c r="H3567" s="264"/>
    </row>
    <row r="3568" spans="1:8" s="26" customFormat="1" x14ac:dyDescent="0.2">
      <c r="A3568" s="52">
        <v>412700</v>
      </c>
      <c r="B3568" s="45" t="s">
        <v>58</v>
      </c>
      <c r="C3568" s="54">
        <v>30000</v>
      </c>
      <c r="D3568" s="46">
        <v>30000</v>
      </c>
      <c r="E3568" s="54">
        <v>0</v>
      </c>
      <c r="F3568" s="280">
        <f t="shared" si="1327"/>
        <v>100</v>
      </c>
      <c r="G3568" s="25"/>
      <c r="H3568" s="264"/>
    </row>
    <row r="3569" spans="1:8" s="26" customFormat="1" x14ac:dyDescent="0.2">
      <c r="A3569" s="52">
        <v>412900</v>
      </c>
      <c r="B3569" s="49" t="s">
        <v>72</v>
      </c>
      <c r="C3569" s="54">
        <v>2000</v>
      </c>
      <c r="D3569" s="46">
        <v>2000</v>
      </c>
      <c r="E3569" s="54">
        <v>0</v>
      </c>
      <c r="F3569" s="280">
        <f t="shared" si="1327"/>
        <v>100</v>
      </c>
      <c r="G3569" s="25"/>
      <c r="H3569" s="264"/>
    </row>
    <row r="3570" spans="1:8" s="26" customFormat="1" x14ac:dyDescent="0.2">
      <c r="A3570" s="52">
        <v>412900</v>
      </c>
      <c r="B3570" s="49" t="s">
        <v>73</v>
      </c>
      <c r="C3570" s="54">
        <v>300000</v>
      </c>
      <c r="D3570" s="46">
        <v>280000</v>
      </c>
      <c r="E3570" s="54">
        <v>0</v>
      </c>
      <c r="F3570" s="280">
        <f t="shared" si="1327"/>
        <v>93.333333333333329</v>
      </c>
      <c r="G3570" s="25"/>
      <c r="H3570" s="264"/>
    </row>
    <row r="3571" spans="1:8" s="26" customFormat="1" x14ac:dyDescent="0.2">
      <c r="A3571" s="52">
        <v>412900</v>
      </c>
      <c r="B3571" s="49" t="s">
        <v>74</v>
      </c>
      <c r="C3571" s="54">
        <v>4000</v>
      </c>
      <c r="D3571" s="46">
        <v>3999.9999999999995</v>
      </c>
      <c r="E3571" s="54">
        <v>0</v>
      </c>
      <c r="F3571" s="280">
        <f t="shared" si="1327"/>
        <v>99.999999999999986</v>
      </c>
      <c r="G3571" s="25"/>
      <c r="H3571" s="264"/>
    </row>
    <row r="3572" spans="1:8" s="26" customFormat="1" x14ac:dyDescent="0.2">
      <c r="A3572" s="52">
        <v>412900</v>
      </c>
      <c r="B3572" s="49" t="s">
        <v>75</v>
      </c>
      <c r="C3572" s="54">
        <v>3000</v>
      </c>
      <c r="D3572" s="46">
        <v>2000</v>
      </c>
      <c r="E3572" s="54">
        <v>0</v>
      </c>
      <c r="F3572" s="280">
        <f t="shared" si="1327"/>
        <v>66.666666666666657</v>
      </c>
      <c r="G3572" s="25"/>
      <c r="H3572" s="264"/>
    </row>
    <row r="3573" spans="1:8" s="26" customFormat="1" x14ac:dyDescent="0.2">
      <c r="A3573" s="52">
        <v>412900</v>
      </c>
      <c r="B3573" s="49" t="s">
        <v>76</v>
      </c>
      <c r="C3573" s="54">
        <v>4000</v>
      </c>
      <c r="D3573" s="46">
        <v>4000</v>
      </c>
      <c r="E3573" s="54">
        <v>0</v>
      </c>
      <c r="F3573" s="280">
        <f t="shared" si="1327"/>
        <v>100</v>
      </c>
      <c r="G3573" s="25"/>
      <c r="H3573" s="264"/>
    </row>
    <row r="3574" spans="1:8" s="26" customFormat="1" x14ac:dyDescent="0.2">
      <c r="A3574" s="52">
        <v>412900</v>
      </c>
      <c r="B3574" s="45" t="s">
        <v>78</v>
      </c>
      <c r="C3574" s="54">
        <v>84000</v>
      </c>
      <c r="D3574" s="46">
        <v>84000</v>
      </c>
      <c r="E3574" s="54">
        <v>0</v>
      </c>
      <c r="F3574" s="280">
        <f t="shared" si="1327"/>
        <v>100</v>
      </c>
      <c r="G3574" s="25"/>
      <c r="H3574" s="264"/>
    </row>
    <row r="3575" spans="1:8" s="79" customFormat="1" x14ac:dyDescent="0.2">
      <c r="A3575" s="42">
        <v>415000</v>
      </c>
      <c r="B3575" s="47" t="s">
        <v>118</v>
      </c>
      <c r="C3575" s="41">
        <f>SUM(C3576:C3579)</f>
        <v>1308000</v>
      </c>
      <c r="D3575" s="41">
        <f>SUM(D3576:D3579)</f>
        <v>1300000</v>
      </c>
      <c r="E3575" s="41">
        <f>SUM(E3576:E3579)</f>
        <v>0</v>
      </c>
      <c r="F3575" s="283">
        <f t="shared" si="1327"/>
        <v>99.388379204892956</v>
      </c>
      <c r="G3575" s="270"/>
      <c r="H3575" s="264"/>
    </row>
    <row r="3576" spans="1:8" s="26" customFormat="1" x14ac:dyDescent="0.2">
      <c r="A3576" s="52">
        <v>415200</v>
      </c>
      <c r="B3576" s="45" t="s">
        <v>138</v>
      </c>
      <c r="C3576" s="54">
        <v>708000</v>
      </c>
      <c r="D3576" s="46">
        <v>700000</v>
      </c>
      <c r="E3576" s="54">
        <v>0</v>
      </c>
      <c r="F3576" s="280">
        <f t="shared" si="1327"/>
        <v>98.870056497175142</v>
      </c>
      <c r="G3576" s="25"/>
      <c r="H3576" s="264"/>
    </row>
    <row r="3577" spans="1:8" s="26" customFormat="1" x14ac:dyDescent="0.2">
      <c r="A3577" s="52">
        <v>415200</v>
      </c>
      <c r="B3577" s="45" t="s">
        <v>851</v>
      </c>
      <c r="C3577" s="54">
        <v>200000</v>
      </c>
      <c r="D3577" s="46">
        <v>200000</v>
      </c>
      <c r="E3577" s="54">
        <v>0</v>
      </c>
      <c r="F3577" s="280">
        <f t="shared" si="1327"/>
        <v>100</v>
      </c>
      <c r="G3577" s="25"/>
      <c r="H3577" s="264"/>
    </row>
    <row r="3578" spans="1:8" s="26" customFormat="1" x14ac:dyDescent="0.2">
      <c r="A3578" s="52">
        <v>415200</v>
      </c>
      <c r="B3578" s="45" t="s">
        <v>139</v>
      </c>
      <c r="C3578" s="54">
        <v>200000</v>
      </c>
      <c r="D3578" s="46">
        <v>200000</v>
      </c>
      <c r="E3578" s="54">
        <v>0</v>
      </c>
      <c r="F3578" s="280">
        <f t="shared" si="1327"/>
        <v>100</v>
      </c>
      <c r="G3578" s="25"/>
      <c r="H3578" s="264"/>
    </row>
    <row r="3579" spans="1:8" s="26" customFormat="1" x14ac:dyDescent="0.2">
      <c r="A3579" s="52">
        <v>415200</v>
      </c>
      <c r="B3579" s="45" t="s">
        <v>129</v>
      </c>
      <c r="C3579" s="54">
        <v>200000</v>
      </c>
      <c r="D3579" s="46">
        <v>200000</v>
      </c>
      <c r="E3579" s="54">
        <v>0</v>
      </c>
      <c r="F3579" s="280">
        <f t="shared" si="1327"/>
        <v>100</v>
      </c>
      <c r="G3579" s="25"/>
      <c r="H3579" s="264"/>
    </row>
    <row r="3580" spans="1:8" s="51" customFormat="1" x14ac:dyDescent="0.2">
      <c r="A3580" s="42">
        <v>416000</v>
      </c>
      <c r="B3580" s="47" t="s">
        <v>168</v>
      </c>
      <c r="C3580" s="41">
        <f>SUM(C3581:C3584)</f>
        <v>2460000</v>
      </c>
      <c r="D3580" s="41">
        <f>SUM(D3581:D3584)</f>
        <v>2510000</v>
      </c>
      <c r="E3580" s="41">
        <f>SUM(E3581:E3584)</f>
        <v>0</v>
      </c>
      <c r="F3580" s="283">
        <f t="shared" si="1327"/>
        <v>102.03252032520325</v>
      </c>
      <c r="G3580" s="266"/>
      <c r="H3580" s="264"/>
    </row>
    <row r="3581" spans="1:8" s="26" customFormat="1" x14ac:dyDescent="0.2">
      <c r="A3581" s="52">
        <v>416100</v>
      </c>
      <c r="B3581" s="45" t="s">
        <v>172</v>
      </c>
      <c r="C3581" s="54">
        <v>110000</v>
      </c>
      <c r="D3581" s="46">
        <v>160000</v>
      </c>
      <c r="E3581" s="54">
        <v>0</v>
      </c>
      <c r="F3581" s="280">
        <f t="shared" si="1327"/>
        <v>145.45454545454547</v>
      </c>
      <c r="G3581" s="25"/>
      <c r="H3581" s="264"/>
    </row>
    <row r="3582" spans="1:8" s="26" customFormat="1" x14ac:dyDescent="0.2">
      <c r="A3582" s="52">
        <v>416100</v>
      </c>
      <c r="B3582" s="45" t="s">
        <v>173</v>
      </c>
      <c r="C3582" s="54">
        <v>65000</v>
      </c>
      <c r="D3582" s="46">
        <v>65000</v>
      </c>
      <c r="E3582" s="54">
        <v>0</v>
      </c>
      <c r="F3582" s="280">
        <f t="shared" si="1327"/>
        <v>100</v>
      </c>
      <c r="G3582" s="25"/>
      <c r="H3582" s="264"/>
    </row>
    <row r="3583" spans="1:8" s="26" customFormat="1" x14ac:dyDescent="0.2">
      <c r="A3583" s="52">
        <v>416100</v>
      </c>
      <c r="B3583" s="45" t="s">
        <v>170</v>
      </c>
      <c r="C3583" s="54">
        <v>2130000</v>
      </c>
      <c r="D3583" s="46">
        <v>2130000</v>
      </c>
      <c r="E3583" s="54">
        <v>0</v>
      </c>
      <c r="F3583" s="280">
        <f t="shared" si="1327"/>
        <v>100</v>
      </c>
      <c r="G3583" s="25"/>
      <c r="H3583" s="264"/>
    </row>
    <row r="3584" spans="1:8" s="26" customFormat="1" x14ac:dyDescent="0.2">
      <c r="A3584" s="52">
        <v>416100</v>
      </c>
      <c r="B3584" s="45" t="s">
        <v>171</v>
      </c>
      <c r="C3584" s="54">
        <v>155000</v>
      </c>
      <c r="D3584" s="46">
        <v>155000</v>
      </c>
      <c r="E3584" s="54">
        <v>0</v>
      </c>
      <c r="F3584" s="280">
        <f t="shared" si="1327"/>
        <v>100</v>
      </c>
      <c r="G3584" s="25"/>
      <c r="H3584" s="264"/>
    </row>
    <row r="3585" spans="1:8" s="79" customFormat="1" x14ac:dyDescent="0.2">
      <c r="A3585" s="42">
        <v>480000</v>
      </c>
      <c r="B3585" s="47" t="s">
        <v>202</v>
      </c>
      <c r="C3585" s="41">
        <f t="shared" ref="C3585" si="1334">C3586</f>
        <v>19632000</v>
      </c>
      <c r="D3585" s="41">
        <f t="shared" ref="D3585" si="1335">D3586</f>
        <v>11294000</v>
      </c>
      <c r="E3585" s="41">
        <f t="shared" ref="E3585" si="1336">E3586</f>
        <v>0</v>
      </c>
      <c r="F3585" s="283">
        <f t="shared" si="1327"/>
        <v>57.528524857375714</v>
      </c>
      <c r="G3585" s="270"/>
      <c r="H3585" s="264"/>
    </row>
    <row r="3586" spans="1:8" s="79" customFormat="1" x14ac:dyDescent="0.2">
      <c r="A3586" s="42">
        <v>488000</v>
      </c>
      <c r="B3586" s="47" t="s">
        <v>29</v>
      </c>
      <c r="C3586" s="41">
        <f>SUM(C3587:C3595)</f>
        <v>19632000</v>
      </c>
      <c r="D3586" s="41">
        <f>SUM(D3587:D3595)</f>
        <v>11294000</v>
      </c>
      <c r="E3586" s="41">
        <f>SUM(E3587:E3595)</f>
        <v>0</v>
      </c>
      <c r="F3586" s="283">
        <f t="shared" si="1327"/>
        <v>57.528524857375714</v>
      </c>
      <c r="G3586" s="270"/>
      <c r="H3586" s="264"/>
    </row>
    <row r="3587" spans="1:8" s="26" customFormat="1" ht="40.5" x14ac:dyDescent="0.2">
      <c r="A3587" s="52">
        <v>488100</v>
      </c>
      <c r="B3587" s="45" t="s">
        <v>861</v>
      </c>
      <c r="C3587" s="54">
        <v>13500000</v>
      </c>
      <c r="D3587" s="46">
        <v>4994000</v>
      </c>
      <c r="E3587" s="54">
        <v>0</v>
      </c>
      <c r="F3587" s="280">
        <f t="shared" si="1327"/>
        <v>36.992592592592594</v>
      </c>
      <c r="G3587" s="25"/>
      <c r="H3587" s="264"/>
    </row>
    <row r="3588" spans="1:8" s="26" customFormat="1" x14ac:dyDescent="0.2">
      <c r="A3588" s="52">
        <v>488100</v>
      </c>
      <c r="B3588" s="45" t="s">
        <v>790</v>
      </c>
      <c r="C3588" s="54">
        <v>650000</v>
      </c>
      <c r="D3588" s="46">
        <v>680000</v>
      </c>
      <c r="E3588" s="54">
        <v>0</v>
      </c>
      <c r="F3588" s="280">
        <f t="shared" si="1327"/>
        <v>104.61538461538463</v>
      </c>
      <c r="G3588" s="25"/>
      <c r="H3588" s="264"/>
    </row>
    <row r="3589" spans="1:8" s="26" customFormat="1" x14ac:dyDescent="0.2">
      <c r="A3589" s="52">
        <v>488100</v>
      </c>
      <c r="B3589" s="45" t="s">
        <v>777</v>
      </c>
      <c r="C3589" s="54">
        <v>3700000</v>
      </c>
      <c r="D3589" s="46">
        <v>4000000</v>
      </c>
      <c r="E3589" s="54">
        <v>0</v>
      </c>
      <c r="F3589" s="280">
        <f t="shared" si="1327"/>
        <v>108.10810810810811</v>
      </c>
      <c r="G3589" s="25"/>
      <c r="H3589" s="264"/>
    </row>
    <row r="3590" spans="1:8" s="26" customFormat="1" x14ac:dyDescent="0.2">
      <c r="A3590" s="52">
        <v>488100</v>
      </c>
      <c r="B3590" s="45" t="s">
        <v>29</v>
      </c>
      <c r="C3590" s="54">
        <v>42000</v>
      </c>
      <c r="D3590" s="46">
        <v>0</v>
      </c>
      <c r="E3590" s="54">
        <v>0</v>
      </c>
      <c r="F3590" s="280">
        <f t="shared" si="1327"/>
        <v>0</v>
      </c>
      <c r="G3590" s="25"/>
      <c r="H3590" s="264"/>
    </row>
    <row r="3591" spans="1:8" s="26" customFormat="1" x14ac:dyDescent="0.2">
      <c r="A3591" s="52">
        <v>488100</v>
      </c>
      <c r="B3591" s="45" t="s">
        <v>233</v>
      </c>
      <c r="C3591" s="54">
        <v>600000</v>
      </c>
      <c r="D3591" s="46">
        <v>600000</v>
      </c>
      <c r="E3591" s="54">
        <v>0</v>
      </c>
      <c r="F3591" s="280">
        <f t="shared" si="1327"/>
        <v>100</v>
      </c>
      <c r="G3591" s="25"/>
      <c r="H3591" s="264"/>
    </row>
    <row r="3592" spans="1:8" s="26" customFormat="1" x14ac:dyDescent="0.2">
      <c r="A3592" s="52">
        <v>488100</v>
      </c>
      <c r="B3592" s="45" t="s">
        <v>234</v>
      </c>
      <c r="C3592" s="54">
        <v>550000</v>
      </c>
      <c r="D3592" s="46">
        <v>550000</v>
      </c>
      <c r="E3592" s="54">
        <v>0</v>
      </c>
      <c r="F3592" s="280">
        <f t="shared" si="1327"/>
        <v>100</v>
      </c>
      <c r="G3592" s="25"/>
      <c r="H3592" s="264"/>
    </row>
    <row r="3593" spans="1:8" s="26" customFormat="1" x14ac:dyDescent="0.2">
      <c r="A3593" s="52">
        <v>488100</v>
      </c>
      <c r="B3593" s="45" t="s">
        <v>736</v>
      </c>
      <c r="C3593" s="54">
        <v>120000</v>
      </c>
      <c r="D3593" s="46">
        <v>120000</v>
      </c>
      <c r="E3593" s="54">
        <v>0</v>
      </c>
      <c r="F3593" s="280">
        <f t="shared" si="1327"/>
        <v>100</v>
      </c>
      <c r="G3593" s="25"/>
      <c r="H3593" s="264"/>
    </row>
    <row r="3594" spans="1:8" s="26" customFormat="1" x14ac:dyDescent="0.2">
      <c r="A3594" s="52">
        <v>488100</v>
      </c>
      <c r="B3594" s="45" t="s">
        <v>837</v>
      </c>
      <c r="C3594" s="54">
        <v>220000</v>
      </c>
      <c r="D3594" s="46">
        <v>350000</v>
      </c>
      <c r="E3594" s="54">
        <v>0</v>
      </c>
      <c r="F3594" s="280">
        <f t="shared" si="1327"/>
        <v>159.09090909090909</v>
      </c>
      <c r="G3594" s="25"/>
      <c r="H3594" s="264"/>
    </row>
    <row r="3595" spans="1:8" s="26" customFormat="1" x14ac:dyDescent="0.2">
      <c r="A3595" s="52">
        <v>488100</v>
      </c>
      <c r="B3595" s="45" t="s">
        <v>838</v>
      </c>
      <c r="C3595" s="54">
        <v>250000</v>
      </c>
      <c r="D3595" s="46">
        <v>0</v>
      </c>
      <c r="E3595" s="54">
        <v>0</v>
      </c>
      <c r="F3595" s="280">
        <f t="shared" si="1327"/>
        <v>0</v>
      </c>
      <c r="G3595" s="25"/>
      <c r="H3595" s="264"/>
    </row>
    <row r="3596" spans="1:8" s="26" customFormat="1" x14ac:dyDescent="0.2">
      <c r="A3596" s="42">
        <v>510000</v>
      </c>
      <c r="B3596" s="47" t="s">
        <v>245</v>
      </c>
      <c r="C3596" s="41">
        <f>C3597+C3602+C3600</f>
        <v>60000</v>
      </c>
      <c r="D3596" s="41">
        <f>D3597+D3602+D3600</f>
        <v>123000</v>
      </c>
      <c r="E3596" s="41">
        <f>E3597+E3602+E3600</f>
        <v>0</v>
      </c>
      <c r="F3596" s="283">
        <f t="shared" si="1327"/>
        <v>204.99999999999997</v>
      </c>
      <c r="G3596" s="25"/>
      <c r="H3596" s="264"/>
    </row>
    <row r="3597" spans="1:8" s="26" customFormat="1" x14ac:dyDescent="0.2">
      <c r="A3597" s="42">
        <v>511000</v>
      </c>
      <c r="B3597" s="47" t="s">
        <v>246</v>
      </c>
      <c r="C3597" s="41">
        <f>SUM(C3598:C3599)</f>
        <v>30000</v>
      </c>
      <c r="D3597" s="41">
        <f>SUM(D3598:D3599)</f>
        <v>113000</v>
      </c>
      <c r="E3597" s="41">
        <f>SUM(E3598:E3599)</f>
        <v>0</v>
      </c>
      <c r="F3597" s="283"/>
      <c r="G3597" s="25"/>
      <c r="H3597" s="264"/>
    </row>
    <row r="3598" spans="1:8" s="26" customFormat="1" x14ac:dyDescent="0.2">
      <c r="A3598" s="52">
        <v>511300</v>
      </c>
      <c r="B3598" s="45" t="s">
        <v>249</v>
      </c>
      <c r="C3598" s="54">
        <v>30000</v>
      </c>
      <c r="D3598" s="46">
        <v>65000</v>
      </c>
      <c r="E3598" s="54">
        <v>0</v>
      </c>
      <c r="F3598" s="280">
        <f>D3598/C3598*100</f>
        <v>216.66666666666666</v>
      </c>
      <c r="G3598" s="25"/>
      <c r="H3598" s="264"/>
    </row>
    <row r="3599" spans="1:8" s="26" customFormat="1" x14ac:dyDescent="0.2">
      <c r="A3599" s="52">
        <v>511700</v>
      </c>
      <c r="B3599" s="45" t="s">
        <v>252</v>
      </c>
      <c r="C3599" s="54">
        <v>0</v>
      </c>
      <c r="D3599" s="46">
        <v>48000</v>
      </c>
      <c r="E3599" s="54">
        <v>0</v>
      </c>
      <c r="F3599" s="280">
        <v>0</v>
      </c>
      <c r="G3599" s="25"/>
      <c r="H3599" s="264"/>
    </row>
    <row r="3600" spans="1:8" s="51" customFormat="1" x14ac:dyDescent="0.2">
      <c r="A3600" s="42">
        <v>513000</v>
      </c>
      <c r="B3600" s="47" t="s">
        <v>253</v>
      </c>
      <c r="C3600" s="41">
        <f t="shared" ref="C3600" si="1337">C3601</f>
        <v>20000</v>
      </c>
      <c r="D3600" s="41">
        <f t="shared" ref="D3600" si="1338">D3601</f>
        <v>0</v>
      </c>
      <c r="E3600" s="41">
        <f t="shared" ref="E3600" si="1339">E3601</f>
        <v>0</v>
      </c>
      <c r="F3600" s="283">
        <f t="shared" ref="F3600:F3607" si="1340">D3600/C3600*100</f>
        <v>0</v>
      </c>
      <c r="G3600" s="266"/>
      <c r="H3600" s="264"/>
    </row>
    <row r="3601" spans="1:8" s="26" customFormat="1" x14ac:dyDescent="0.2">
      <c r="A3601" s="52">
        <v>513700</v>
      </c>
      <c r="B3601" s="45" t="s">
        <v>255</v>
      </c>
      <c r="C3601" s="54">
        <v>20000</v>
      </c>
      <c r="D3601" s="46">
        <v>0</v>
      </c>
      <c r="E3601" s="54">
        <v>0</v>
      </c>
      <c r="F3601" s="280">
        <f t="shared" si="1340"/>
        <v>0</v>
      </c>
      <c r="G3601" s="25"/>
      <c r="H3601" s="264"/>
    </row>
    <row r="3602" spans="1:8" s="51" customFormat="1" x14ac:dyDescent="0.2">
      <c r="A3602" s="42">
        <v>516000</v>
      </c>
      <c r="B3602" s="47" t="s">
        <v>257</v>
      </c>
      <c r="C3602" s="90">
        <f t="shared" ref="C3602" si="1341">C3603</f>
        <v>10000</v>
      </c>
      <c r="D3602" s="90">
        <f t="shared" ref="D3602" si="1342">D3603</f>
        <v>10000</v>
      </c>
      <c r="E3602" s="90">
        <f t="shared" ref="E3602" si="1343">E3603</f>
        <v>0</v>
      </c>
      <c r="F3602" s="283">
        <f t="shared" si="1340"/>
        <v>100</v>
      </c>
      <c r="G3602" s="266"/>
      <c r="H3602" s="264"/>
    </row>
    <row r="3603" spans="1:8" s="26" customFormat="1" x14ac:dyDescent="0.2">
      <c r="A3603" s="52">
        <v>516100</v>
      </c>
      <c r="B3603" s="45" t="s">
        <v>257</v>
      </c>
      <c r="C3603" s="54">
        <v>10000</v>
      </c>
      <c r="D3603" s="46">
        <v>10000</v>
      </c>
      <c r="E3603" s="54">
        <v>0</v>
      </c>
      <c r="F3603" s="280">
        <f t="shared" si="1340"/>
        <v>100</v>
      </c>
      <c r="G3603" s="25"/>
      <c r="H3603" s="264"/>
    </row>
    <row r="3604" spans="1:8" s="51" customFormat="1" x14ac:dyDescent="0.2">
      <c r="A3604" s="42">
        <v>630000</v>
      </c>
      <c r="B3604" s="47" t="s">
        <v>277</v>
      </c>
      <c r="C3604" s="41">
        <f>0+C3605</f>
        <v>66800</v>
      </c>
      <c r="D3604" s="41">
        <f>0+D3605</f>
        <v>30000</v>
      </c>
      <c r="E3604" s="41">
        <f>0+E3605</f>
        <v>0</v>
      </c>
      <c r="F3604" s="283">
        <f t="shared" si="1340"/>
        <v>44.91017964071856</v>
      </c>
      <c r="G3604" s="266"/>
      <c r="H3604" s="264"/>
    </row>
    <row r="3605" spans="1:8" s="51" customFormat="1" x14ac:dyDescent="0.2">
      <c r="A3605" s="42">
        <v>638000</v>
      </c>
      <c r="B3605" s="47" t="s">
        <v>284</v>
      </c>
      <c r="C3605" s="41">
        <f t="shared" ref="C3605" si="1344">C3606</f>
        <v>66800</v>
      </c>
      <c r="D3605" s="41">
        <f t="shared" ref="D3605" si="1345">D3606</f>
        <v>30000</v>
      </c>
      <c r="E3605" s="41">
        <f t="shared" ref="E3605" si="1346">E3606</f>
        <v>0</v>
      </c>
      <c r="F3605" s="283">
        <f t="shared" si="1340"/>
        <v>44.91017964071856</v>
      </c>
      <c r="G3605" s="266"/>
      <c r="H3605" s="264"/>
    </row>
    <row r="3606" spans="1:8" s="26" customFormat="1" x14ac:dyDescent="0.2">
      <c r="A3606" s="52">
        <v>638100</v>
      </c>
      <c r="B3606" s="45" t="s">
        <v>285</v>
      </c>
      <c r="C3606" s="54">
        <v>66800</v>
      </c>
      <c r="D3606" s="46">
        <v>30000</v>
      </c>
      <c r="E3606" s="54">
        <v>0</v>
      </c>
      <c r="F3606" s="280">
        <f t="shared" si="1340"/>
        <v>44.91017964071856</v>
      </c>
      <c r="G3606" s="25"/>
      <c r="H3606" s="264"/>
    </row>
    <row r="3607" spans="1:8" s="51" customFormat="1" x14ac:dyDescent="0.2">
      <c r="A3607" s="85"/>
      <c r="B3607" s="47" t="s">
        <v>858</v>
      </c>
      <c r="C3607" s="41">
        <f>C3557+C3585+C3596+C3604+0</f>
        <v>25985500</v>
      </c>
      <c r="D3607" s="41">
        <f>D3557+D3585+D3596+D3604+0</f>
        <v>17772600</v>
      </c>
      <c r="E3607" s="41">
        <f>E3557+E3585+E3596+E3604+0</f>
        <v>0</v>
      </c>
      <c r="F3607" s="142">
        <f t="shared" si="1340"/>
        <v>68.394296819380045</v>
      </c>
      <c r="G3607" s="266"/>
      <c r="H3607" s="264"/>
    </row>
    <row r="3608" spans="1:8" s="26" customFormat="1" x14ac:dyDescent="0.2">
      <c r="A3608" s="85"/>
      <c r="B3608" s="47"/>
      <c r="C3608" s="46"/>
      <c r="D3608" s="46"/>
      <c r="E3608" s="46"/>
      <c r="F3608" s="282"/>
      <c r="G3608" s="25"/>
      <c r="H3608" s="264"/>
    </row>
    <row r="3609" spans="1:8" s="26" customFormat="1" x14ac:dyDescent="0.2">
      <c r="A3609" s="44" t="s">
        <v>491</v>
      </c>
      <c r="B3609" s="47"/>
      <c r="C3609" s="46"/>
      <c r="D3609" s="46"/>
      <c r="E3609" s="46"/>
      <c r="F3609" s="282"/>
      <c r="G3609" s="25"/>
      <c r="H3609" s="264"/>
    </row>
    <row r="3610" spans="1:8" s="26" customFormat="1" x14ac:dyDescent="0.2">
      <c r="A3610" s="44" t="s">
        <v>490</v>
      </c>
      <c r="B3610" s="47"/>
      <c r="C3610" s="46"/>
      <c r="D3610" s="46"/>
      <c r="E3610" s="46"/>
      <c r="F3610" s="282"/>
      <c r="G3610" s="25"/>
      <c r="H3610" s="264"/>
    </row>
    <row r="3611" spans="1:8" s="26" customFormat="1" x14ac:dyDescent="0.2">
      <c r="A3611" s="44" t="s">
        <v>390</v>
      </c>
      <c r="B3611" s="47"/>
      <c r="C3611" s="46"/>
      <c r="D3611" s="46"/>
      <c r="E3611" s="46"/>
      <c r="F3611" s="282"/>
      <c r="G3611" s="25"/>
      <c r="H3611" s="264"/>
    </row>
    <row r="3612" spans="1:8" s="26" customFormat="1" x14ac:dyDescent="0.2">
      <c r="A3612" s="44" t="s">
        <v>384</v>
      </c>
      <c r="B3612" s="47"/>
      <c r="C3612" s="46"/>
      <c r="D3612" s="46"/>
      <c r="E3612" s="46"/>
      <c r="F3612" s="282"/>
      <c r="G3612" s="25"/>
      <c r="H3612" s="264"/>
    </row>
    <row r="3613" spans="1:8" s="26" customFormat="1" x14ac:dyDescent="0.2">
      <c r="A3613" s="44"/>
      <c r="B3613" s="47"/>
      <c r="C3613" s="46"/>
      <c r="D3613" s="46"/>
      <c r="E3613" s="46"/>
      <c r="F3613" s="282"/>
      <c r="G3613" s="25"/>
      <c r="H3613" s="264"/>
    </row>
    <row r="3614" spans="1:8" s="51" customFormat="1" x14ac:dyDescent="0.2">
      <c r="A3614" s="42">
        <v>410000</v>
      </c>
      <c r="B3614" s="43" t="s">
        <v>42</v>
      </c>
      <c r="C3614" s="41">
        <f>C3615+C3618</f>
        <v>776000</v>
      </c>
      <c r="D3614" s="41">
        <f>D3615+D3618</f>
        <v>770000</v>
      </c>
      <c r="E3614" s="41">
        <f>E3615+E3618</f>
        <v>0</v>
      </c>
      <c r="F3614" s="283">
        <f t="shared" ref="F3614:F3621" si="1347">D3614/C3614*100</f>
        <v>99.226804123711347</v>
      </c>
      <c r="G3614" s="266"/>
      <c r="H3614" s="264"/>
    </row>
    <row r="3615" spans="1:8" s="51" customFormat="1" x14ac:dyDescent="0.2">
      <c r="A3615" s="42">
        <v>412000</v>
      </c>
      <c r="B3615" s="47" t="s">
        <v>48</v>
      </c>
      <c r="C3615" s="41">
        <f>SUM(C3616:C3617)</f>
        <v>26000</v>
      </c>
      <c r="D3615" s="41">
        <f>SUM(D3616:D3617)</f>
        <v>19999.999999999996</v>
      </c>
      <c r="E3615" s="41">
        <f>SUM(E3616:E3617)</f>
        <v>0</v>
      </c>
      <c r="F3615" s="283">
        <f t="shared" si="1347"/>
        <v>76.923076923076906</v>
      </c>
      <c r="G3615" s="266"/>
      <c r="H3615" s="264"/>
    </row>
    <row r="3616" spans="1:8" s="26" customFormat="1" x14ac:dyDescent="0.2">
      <c r="A3616" s="52">
        <v>412700</v>
      </c>
      <c r="B3616" s="45" t="s">
        <v>58</v>
      </c>
      <c r="C3616" s="54">
        <v>10000</v>
      </c>
      <c r="D3616" s="46">
        <v>3999.9999999999995</v>
      </c>
      <c r="E3616" s="54">
        <v>0</v>
      </c>
      <c r="F3616" s="280">
        <f t="shared" si="1347"/>
        <v>40</v>
      </c>
      <c r="G3616" s="25"/>
      <c r="H3616" s="264"/>
    </row>
    <row r="3617" spans="1:8" s="26" customFormat="1" x14ac:dyDescent="0.2">
      <c r="A3617" s="52">
        <v>412900</v>
      </c>
      <c r="B3617" s="45" t="s">
        <v>73</v>
      </c>
      <c r="C3617" s="54">
        <v>16000</v>
      </c>
      <c r="D3617" s="46">
        <v>15999.999999999998</v>
      </c>
      <c r="E3617" s="54">
        <v>0</v>
      </c>
      <c r="F3617" s="280">
        <f t="shared" si="1347"/>
        <v>99.999999999999986</v>
      </c>
      <c r="G3617" s="25"/>
      <c r="H3617" s="264"/>
    </row>
    <row r="3618" spans="1:8" s="51" customFormat="1" x14ac:dyDescent="0.2">
      <c r="A3618" s="42">
        <v>416000</v>
      </c>
      <c r="B3618" s="47" t="s">
        <v>168</v>
      </c>
      <c r="C3618" s="41">
        <f t="shared" ref="C3618" si="1348">C3619</f>
        <v>750000</v>
      </c>
      <c r="D3618" s="41">
        <f t="shared" ref="D3618" si="1349">D3619</f>
        <v>750000</v>
      </c>
      <c r="E3618" s="41">
        <f t="shared" ref="E3618" si="1350">E3619</f>
        <v>0</v>
      </c>
      <c r="F3618" s="283">
        <f t="shared" si="1347"/>
        <v>100</v>
      </c>
      <c r="G3618" s="266"/>
      <c r="H3618" s="264"/>
    </row>
    <row r="3619" spans="1:8" s="26" customFormat="1" x14ac:dyDescent="0.2">
      <c r="A3619" s="52">
        <v>416100</v>
      </c>
      <c r="B3619" s="45" t="s">
        <v>174</v>
      </c>
      <c r="C3619" s="54">
        <v>750000</v>
      </c>
      <c r="D3619" s="46">
        <v>750000</v>
      </c>
      <c r="E3619" s="54">
        <v>0</v>
      </c>
      <c r="F3619" s="280">
        <f t="shared" si="1347"/>
        <v>100</v>
      </c>
      <c r="G3619" s="25"/>
      <c r="H3619" s="264"/>
    </row>
    <row r="3620" spans="1:8" s="51" customFormat="1" x14ac:dyDescent="0.2">
      <c r="A3620" s="42"/>
      <c r="B3620" s="47" t="s">
        <v>492</v>
      </c>
      <c r="C3620" s="41">
        <f>C3614</f>
        <v>776000</v>
      </c>
      <c r="D3620" s="41">
        <f>D3614</f>
        <v>770000</v>
      </c>
      <c r="E3620" s="41">
        <f>E3614</f>
        <v>0</v>
      </c>
      <c r="F3620" s="259">
        <f t="shared" si="1347"/>
        <v>99.226804123711347</v>
      </c>
      <c r="G3620" s="266"/>
      <c r="H3620" s="264"/>
    </row>
    <row r="3621" spans="1:8" s="26" customFormat="1" x14ac:dyDescent="0.2">
      <c r="A3621" s="82"/>
      <c r="B3621" s="76" t="s">
        <v>294</v>
      </c>
      <c r="C3621" s="80">
        <f>C3607+C3620</f>
        <v>26761500</v>
      </c>
      <c r="D3621" s="80">
        <f>D3607+D3620</f>
        <v>18542600</v>
      </c>
      <c r="E3621" s="80">
        <f>E3607+E3620</f>
        <v>0</v>
      </c>
      <c r="F3621" s="30">
        <f t="shared" si="1347"/>
        <v>69.288343329036124</v>
      </c>
      <c r="G3621" s="25"/>
      <c r="H3621" s="264"/>
    </row>
    <row r="3622" spans="1:8" s="26" customFormat="1" x14ac:dyDescent="0.2">
      <c r="A3622" s="62"/>
      <c r="B3622" s="40"/>
      <c r="C3622" s="63"/>
      <c r="D3622" s="63"/>
      <c r="E3622" s="63"/>
      <c r="F3622" s="145"/>
      <c r="G3622" s="25"/>
      <c r="H3622" s="264"/>
    </row>
    <row r="3623" spans="1:8" s="26" customFormat="1" x14ac:dyDescent="0.2">
      <c r="A3623" s="62"/>
      <c r="B3623" s="40"/>
      <c r="C3623" s="63"/>
      <c r="D3623" s="63"/>
      <c r="E3623" s="63"/>
      <c r="F3623" s="145"/>
      <c r="G3623" s="25"/>
      <c r="H3623" s="264"/>
    </row>
    <row r="3624" spans="1:8" s="26" customFormat="1" x14ac:dyDescent="0.2">
      <c r="A3624" s="44" t="s">
        <v>357</v>
      </c>
      <c r="B3624" s="47"/>
      <c r="C3624" s="63"/>
      <c r="D3624" s="63"/>
      <c r="E3624" s="63"/>
      <c r="F3624" s="145"/>
      <c r="G3624" s="25"/>
      <c r="H3624" s="264"/>
    </row>
    <row r="3625" spans="1:8" s="26" customFormat="1" x14ac:dyDescent="0.2">
      <c r="A3625" s="44" t="s">
        <v>490</v>
      </c>
      <c r="B3625" s="47"/>
      <c r="C3625" s="63"/>
      <c r="D3625" s="63"/>
      <c r="E3625" s="63"/>
      <c r="F3625" s="145"/>
      <c r="G3625" s="25"/>
      <c r="H3625" s="264"/>
    </row>
    <row r="3626" spans="1:8" s="26" customFormat="1" x14ac:dyDescent="0.2">
      <c r="A3626" s="44" t="s">
        <v>406</v>
      </c>
      <c r="B3626" s="47"/>
      <c r="C3626" s="63"/>
      <c r="D3626" s="63"/>
      <c r="E3626" s="63"/>
      <c r="F3626" s="145"/>
      <c r="G3626" s="25"/>
      <c r="H3626" s="264"/>
    </row>
    <row r="3627" spans="1:8" s="26" customFormat="1" x14ac:dyDescent="0.2">
      <c r="A3627" s="44" t="s">
        <v>359</v>
      </c>
      <c r="B3627" s="47"/>
      <c r="C3627" s="63"/>
      <c r="D3627" s="63"/>
      <c r="E3627" s="63"/>
      <c r="F3627" s="145"/>
      <c r="G3627" s="25"/>
      <c r="H3627" s="264"/>
    </row>
    <row r="3628" spans="1:8" s="26" customFormat="1" x14ac:dyDescent="0.2">
      <c r="A3628" s="44"/>
      <c r="B3628" s="72"/>
      <c r="C3628" s="63"/>
      <c r="D3628" s="63"/>
      <c r="E3628" s="63"/>
      <c r="F3628" s="145"/>
      <c r="G3628" s="25"/>
      <c r="H3628" s="264"/>
    </row>
    <row r="3629" spans="1:8" s="51" customFormat="1" x14ac:dyDescent="0.2">
      <c r="A3629" s="42">
        <v>410000</v>
      </c>
      <c r="B3629" s="43" t="s">
        <v>42</v>
      </c>
      <c r="C3629" s="41">
        <f>C3630+C3635+C3647+C3649+C3654+C3651</f>
        <v>58433000</v>
      </c>
      <c r="D3629" s="41">
        <f>D3630+D3635+D3647+D3649+D3654+D3651</f>
        <v>60160000</v>
      </c>
      <c r="E3629" s="41">
        <f>E3630+E3635+E3647+E3649+E3654+E3651</f>
        <v>16088200</v>
      </c>
      <c r="F3629" s="283">
        <f t="shared" ref="F3629:F3635" si="1351">D3629/C3629*100</f>
        <v>102.95552170862354</v>
      </c>
      <c r="G3629" s="266"/>
      <c r="H3629" s="264"/>
    </row>
    <row r="3630" spans="1:8" s="51" customFormat="1" x14ac:dyDescent="0.2">
      <c r="A3630" s="42">
        <v>411000</v>
      </c>
      <c r="B3630" s="43" t="s">
        <v>43</v>
      </c>
      <c r="C3630" s="41">
        <f t="shared" ref="C3630" si="1352">SUM(C3631:C3634)</f>
        <v>54578000</v>
      </c>
      <c r="D3630" s="41">
        <f t="shared" ref="D3630" si="1353">SUM(D3631:D3634)</f>
        <v>55730000</v>
      </c>
      <c r="E3630" s="41">
        <f>SUM(E3631:E3634)</f>
        <v>4936100</v>
      </c>
      <c r="F3630" s="283">
        <f t="shared" si="1351"/>
        <v>102.11074059144711</v>
      </c>
      <c r="G3630" s="266"/>
      <c r="H3630" s="264"/>
    </row>
    <row r="3631" spans="1:8" s="26" customFormat="1" x14ac:dyDescent="0.2">
      <c r="A3631" s="52">
        <v>411100</v>
      </c>
      <c r="B3631" s="45" t="s">
        <v>44</v>
      </c>
      <c r="C3631" s="54">
        <v>52688000</v>
      </c>
      <c r="D3631" s="46">
        <v>53850000</v>
      </c>
      <c r="E3631" s="46">
        <v>4067600</v>
      </c>
      <c r="F3631" s="280">
        <f t="shared" si="1351"/>
        <v>102.2054357728515</v>
      </c>
      <c r="G3631" s="25"/>
      <c r="H3631" s="264"/>
    </row>
    <row r="3632" spans="1:8" s="26" customFormat="1" ht="40.5" x14ac:dyDescent="0.2">
      <c r="A3632" s="52">
        <v>411200</v>
      </c>
      <c r="B3632" s="45" t="s">
        <v>45</v>
      </c>
      <c r="C3632" s="54">
        <v>850000</v>
      </c>
      <c r="D3632" s="46">
        <v>850000</v>
      </c>
      <c r="E3632" s="46">
        <f>94800+143800+245000+13500+400+14000+24600+77900+1300+33000+19400+2900+4000</f>
        <v>674600</v>
      </c>
      <c r="F3632" s="280">
        <f t="shared" si="1351"/>
        <v>100</v>
      </c>
      <c r="G3632" s="25"/>
      <c r="H3632" s="264"/>
    </row>
    <row r="3633" spans="1:8" s="26" customFormat="1" ht="40.5" x14ac:dyDescent="0.2">
      <c r="A3633" s="52">
        <v>411300</v>
      </c>
      <c r="B3633" s="45" t="s">
        <v>46</v>
      </c>
      <c r="C3633" s="54">
        <v>700000</v>
      </c>
      <c r="D3633" s="46">
        <v>730000</v>
      </c>
      <c r="E3633" s="46">
        <f>17700+5100+3800+800+3200+13200+7500+1100+1800</f>
        <v>54200</v>
      </c>
      <c r="F3633" s="280">
        <f t="shared" si="1351"/>
        <v>104.28571428571429</v>
      </c>
      <c r="G3633" s="25"/>
      <c r="H3633" s="264"/>
    </row>
    <row r="3634" spans="1:8" s="26" customFormat="1" x14ac:dyDescent="0.2">
      <c r="A3634" s="52">
        <v>411400</v>
      </c>
      <c r="B3634" s="45" t="s">
        <v>47</v>
      </c>
      <c r="C3634" s="54">
        <v>340000</v>
      </c>
      <c r="D3634" s="46">
        <v>300000</v>
      </c>
      <c r="E3634" s="46">
        <f>100000+25800+11700+1100+1100</f>
        <v>139700</v>
      </c>
      <c r="F3634" s="280">
        <f t="shared" si="1351"/>
        <v>88.235294117647058</v>
      </c>
      <c r="G3634" s="25"/>
      <c r="H3634" s="264"/>
    </row>
    <row r="3635" spans="1:8" s="51" customFormat="1" x14ac:dyDescent="0.2">
      <c r="A3635" s="42">
        <v>412000</v>
      </c>
      <c r="B3635" s="47" t="s">
        <v>48</v>
      </c>
      <c r="C3635" s="41">
        <f>SUM(C3636:C3646)</f>
        <v>3855000</v>
      </c>
      <c r="D3635" s="41">
        <f>SUM(D3636:D3646)</f>
        <v>4430000</v>
      </c>
      <c r="E3635" s="41">
        <f>SUM(E3636:E3646)</f>
        <v>10549400</v>
      </c>
      <c r="F3635" s="283">
        <f t="shared" si="1351"/>
        <v>114.91569390402074</v>
      </c>
      <c r="G3635" s="266"/>
      <c r="H3635" s="264"/>
    </row>
    <row r="3636" spans="1:8" s="26" customFormat="1" x14ac:dyDescent="0.2">
      <c r="A3636" s="52">
        <v>412100</v>
      </c>
      <c r="B3636" s="45" t="s">
        <v>49</v>
      </c>
      <c r="C3636" s="54">
        <v>0</v>
      </c>
      <c r="D3636" s="46">
        <v>0</v>
      </c>
      <c r="E3636" s="46">
        <v>151400</v>
      </c>
      <c r="F3636" s="280">
        <v>0</v>
      </c>
      <c r="G3636" s="25"/>
      <c r="H3636" s="264"/>
    </row>
    <row r="3637" spans="1:8" s="26" customFormat="1" ht="40.5" x14ac:dyDescent="0.2">
      <c r="A3637" s="52">
        <v>412200</v>
      </c>
      <c r="B3637" s="45" t="s">
        <v>50</v>
      </c>
      <c r="C3637" s="54">
        <v>950000</v>
      </c>
      <c r="D3637" s="46">
        <v>1200000</v>
      </c>
      <c r="E3637" s="46">
        <v>1858800</v>
      </c>
      <c r="F3637" s="280">
        <f t="shared" ref="F3637:F3642" si="1354">D3637/C3637*100</f>
        <v>126.31578947368421</v>
      </c>
      <c r="G3637" s="25"/>
      <c r="H3637" s="264"/>
    </row>
    <row r="3638" spans="1:8" s="26" customFormat="1" x14ac:dyDescent="0.2">
      <c r="A3638" s="52">
        <v>412300</v>
      </c>
      <c r="B3638" s="45" t="s">
        <v>51</v>
      </c>
      <c r="C3638" s="54">
        <v>20000</v>
      </c>
      <c r="D3638" s="46">
        <v>30000</v>
      </c>
      <c r="E3638" s="46">
        <v>397100</v>
      </c>
      <c r="F3638" s="280">
        <f t="shared" si="1354"/>
        <v>150</v>
      </c>
      <c r="G3638" s="25"/>
      <c r="H3638" s="264"/>
    </row>
    <row r="3639" spans="1:8" s="26" customFormat="1" x14ac:dyDescent="0.2">
      <c r="A3639" s="52">
        <v>412400</v>
      </c>
      <c r="B3639" s="45" t="s">
        <v>53</v>
      </c>
      <c r="C3639" s="54">
        <v>20000</v>
      </c>
      <c r="D3639" s="46">
        <v>20000</v>
      </c>
      <c r="E3639" s="46">
        <v>1008700</v>
      </c>
      <c r="F3639" s="280">
        <f t="shared" si="1354"/>
        <v>100</v>
      </c>
      <c r="G3639" s="25"/>
      <c r="H3639" s="264"/>
    </row>
    <row r="3640" spans="1:8" s="26" customFormat="1" x14ac:dyDescent="0.2">
      <c r="A3640" s="52">
        <v>412500</v>
      </c>
      <c r="B3640" s="45" t="s">
        <v>55</v>
      </c>
      <c r="C3640" s="54">
        <v>20000</v>
      </c>
      <c r="D3640" s="46">
        <v>25000</v>
      </c>
      <c r="E3640" s="46">
        <v>625900</v>
      </c>
      <c r="F3640" s="280">
        <f t="shared" si="1354"/>
        <v>125</v>
      </c>
      <c r="G3640" s="25"/>
      <c r="H3640" s="264"/>
    </row>
    <row r="3641" spans="1:8" s="26" customFormat="1" x14ac:dyDescent="0.2">
      <c r="A3641" s="52">
        <v>412600</v>
      </c>
      <c r="B3641" s="45" t="s">
        <v>56</v>
      </c>
      <c r="C3641" s="54">
        <v>10000</v>
      </c>
      <c r="D3641" s="46">
        <v>10000</v>
      </c>
      <c r="E3641" s="46">
        <v>510000</v>
      </c>
      <c r="F3641" s="280">
        <f t="shared" si="1354"/>
        <v>100</v>
      </c>
      <c r="G3641" s="25"/>
      <c r="H3641" s="264"/>
    </row>
    <row r="3642" spans="1:8" s="26" customFormat="1" x14ac:dyDescent="0.2">
      <c r="A3642" s="52">
        <v>412700</v>
      </c>
      <c r="B3642" s="45" t="s">
        <v>58</v>
      </c>
      <c r="C3642" s="54">
        <v>30000</v>
      </c>
      <c r="D3642" s="46">
        <v>45000</v>
      </c>
      <c r="E3642" s="46">
        <v>689500</v>
      </c>
      <c r="F3642" s="280">
        <f t="shared" si="1354"/>
        <v>150</v>
      </c>
      <c r="G3642" s="25"/>
      <c r="H3642" s="264"/>
    </row>
    <row r="3643" spans="1:8" s="26" customFormat="1" x14ac:dyDescent="0.2">
      <c r="A3643" s="52">
        <v>412800</v>
      </c>
      <c r="B3643" s="45" t="s">
        <v>71</v>
      </c>
      <c r="C3643" s="54">
        <v>0</v>
      </c>
      <c r="D3643" s="46">
        <v>0</v>
      </c>
      <c r="E3643" s="46">
        <v>11900</v>
      </c>
      <c r="F3643" s="280">
        <v>0</v>
      </c>
      <c r="G3643" s="25"/>
      <c r="H3643" s="264"/>
    </row>
    <row r="3644" spans="1:8" s="26" customFormat="1" x14ac:dyDescent="0.2">
      <c r="A3644" s="52">
        <v>412900</v>
      </c>
      <c r="B3644" s="49" t="s">
        <v>73</v>
      </c>
      <c r="C3644" s="54">
        <v>2700000</v>
      </c>
      <c r="D3644" s="46">
        <v>3000000</v>
      </c>
      <c r="E3644" s="54">
        <v>0</v>
      </c>
      <c r="F3644" s="280">
        <f>D3644/C3644*100</f>
        <v>111.11111111111111</v>
      </c>
      <c r="G3644" s="25"/>
      <c r="H3644" s="264"/>
    </row>
    <row r="3645" spans="1:8" s="26" customFormat="1" x14ac:dyDescent="0.2">
      <c r="A3645" s="52">
        <v>412900</v>
      </c>
      <c r="B3645" s="45" t="s">
        <v>76</v>
      </c>
      <c r="C3645" s="54">
        <v>105000</v>
      </c>
      <c r="D3645" s="46">
        <v>100000</v>
      </c>
      <c r="E3645" s="54">
        <v>0</v>
      </c>
      <c r="F3645" s="280">
        <f>D3645/C3645*100</f>
        <v>95.238095238095227</v>
      </c>
      <c r="G3645" s="25"/>
      <c r="H3645" s="264"/>
    </row>
    <row r="3646" spans="1:8" s="26" customFormat="1" x14ac:dyDescent="0.2">
      <c r="A3646" s="52">
        <v>412900</v>
      </c>
      <c r="B3646" s="45" t="s">
        <v>78</v>
      </c>
      <c r="C3646" s="54">
        <v>0</v>
      </c>
      <c r="D3646" s="46">
        <v>0</v>
      </c>
      <c r="E3646" s="46">
        <v>5296100</v>
      </c>
      <c r="F3646" s="280">
        <v>0</v>
      </c>
      <c r="G3646" s="25"/>
      <c r="H3646" s="264"/>
    </row>
    <row r="3647" spans="1:8" s="51" customFormat="1" x14ac:dyDescent="0.2">
      <c r="A3647" s="42">
        <v>413000</v>
      </c>
      <c r="B3647" s="47" t="s">
        <v>95</v>
      </c>
      <c r="C3647" s="41">
        <f t="shared" ref="C3647" si="1355">C3648</f>
        <v>0</v>
      </c>
      <c r="D3647" s="41">
        <f t="shared" ref="D3647" si="1356">D3648</f>
        <v>0</v>
      </c>
      <c r="E3647" s="41">
        <f>E3648</f>
        <v>300</v>
      </c>
      <c r="F3647" s="283">
        <v>0</v>
      </c>
      <c r="G3647" s="266"/>
      <c r="H3647" s="264"/>
    </row>
    <row r="3648" spans="1:8" s="26" customFormat="1" x14ac:dyDescent="0.2">
      <c r="A3648" s="52">
        <v>413900</v>
      </c>
      <c r="B3648" s="45" t="s">
        <v>105</v>
      </c>
      <c r="C3648" s="54">
        <v>0</v>
      </c>
      <c r="D3648" s="46">
        <v>0</v>
      </c>
      <c r="E3648" s="46">
        <v>300</v>
      </c>
      <c r="F3648" s="280">
        <v>0</v>
      </c>
      <c r="G3648" s="25"/>
      <c r="H3648" s="264"/>
    </row>
    <row r="3649" spans="1:8" s="51" customFormat="1" x14ac:dyDescent="0.2">
      <c r="A3649" s="42">
        <v>415000</v>
      </c>
      <c r="B3649" s="47" t="s">
        <v>118</v>
      </c>
      <c r="C3649" s="41">
        <f>C3650+0</f>
        <v>0</v>
      </c>
      <c r="D3649" s="41">
        <f>D3650+0</f>
        <v>0</v>
      </c>
      <c r="E3649" s="41">
        <f>E3650+0</f>
        <v>510500</v>
      </c>
      <c r="F3649" s="283">
        <v>0</v>
      </c>
      <c r="G3649" s="266"/>
      <c r="H3649" s="264"/>
    </row>
    <row r="3650" spans="1:8" s="26" customFormat="1" x14ac:dyDescent="0.2">
      <c r="A3650" s="52">
        <v>415200</v>
      </c>
      <c r="B3650" s="45" t="s">
        <v>123</v>
      </c>
      <c r="C3650" s="54">
        <v>0</v>
      </c>
      <c r="D3650" s="46">
        <v>0</v>
      </c>
      <c r="E3650" s="46">
        <f>1200+302300+155500+20000+9500+22000</f>
        <v>510500</v>
      </c>
      <c r="F3650" s="280">
        <v>0</v>
      </c>
      <c r="G3650" s="25"/>
      <c r="H3650" s="264"/>
    </row>
    <row r="3651" spans="1:8" s="51" customFormat="1" ht="40.5" x14ac:dyDescent="0.2">
      <c r="A3651" s="42">
        <v>418000</v>
      </c>
      <c r="B3651" s="47" t="s">
        <v>198</v>
      </c>
      <c r="C3651" s="41">
        <f>C3652+0+C3653</f>
        <v>0</v>
      </c>
      <c r="D3651" s="41">
        <f>D3652+0+D3653</f>
        <v>0</v>
      </c>
      <c r="E3651" s="41">
        <f>E3652+0+E3653</f>
        <v>86900</v>
      </c>
      <c r="F3651" s="283">
        <v>0</v>
      </c>
      <c r="G3651" s="266"/>
      <c r="H3651" s="264"/>
    </row>
    <row r="3652" spans="1:8" s="26" customFormat="1" x14ac:dyDescent="0.2">
      <c r="A3652" s="52">
        <v>418200</v>
      </c>
      <c r="B3652" s="45" t="s">
        <v>199</v>
      </c>
      <c r="C3652" s="54">
        <v>0</v>
      </c>
      <c r="D3652" s="46">
        <v>0</v>
      </c>
      <c r="E3652" s="46">
        <f>500+29300+20900+200</f>
        <v>50900</v>
      </c>
      <c r="F3652" s="280">
        <v>0</v>
      </c>
      <c r="G3652" s="25"/>
      <c r="H3652" s="264"/>
    </row>
    <row r="3653" spans="1:8" s="26" customFormat="1" x14ac:dyDescent="0.2">
      <c r="A3653" s="52">
        <v>418400</v>
      </c>
      <c r="B3653" s="45" t="s">
        <v>200</v>
      </c>
      <c r="C3653" s="54">
        <v>0</v>
      </c>
      <c r="D3653" s="46">
        <v>0</v>
      </c>
      <c r="E3653" s="46">
        <v>36000</v>
      </c>
      <c r="F3653" s="280">
        <v>0</v>
      </c>
      <c r="G3653" s="25"/>
      <c r="H3653" s="264"/>
    </row>
    <row r="3654" spans="1:8" s="51" customFormat="1" x14ac:dyDescent="0.2">
      <c r="A3654" s="42">
        <v>419000</v>
      </c>
      <c r="B3654" s="47" t="s">
        <v>201</v>
      </c>
      <c r="C3654" s="41">
        <f t="shared" ref="C3654" si="1357">C3655</f>
        <v>0</v>
      </c>
      <c r="D3654" s="41">
        <f t="shared" ref="D3654" si="1358">D3655</f>
        <v>0</v>
      </c>
      <c r="E3654" s="41">
        <f t="shared" ref="E3654" si="1359">E3655</f>
        <v>5000</v>
      </c>
      <c r="F3654" s="283">
        <v>0</v>
      </c>
      <c r="G3654" s="266"/>
      <c r="H3654" s="264"/>
    </row>
    <row r="3655" spans="1:8" s="26" customFormat="1" x14ac:dyDescent="0.2">
      <c r="A3655" s="52">
        <v>419100</v>
      </c>
      <c r="B3655" s="45" t="s">
        <v>201</v>
      </c>
      <c r="C3655" s="54">
        <v>0</v>
      </c>
      <c r="D3655" s="46">
        <v>0</v>
      </c>
      <c r="E3655" s="46">
        <v>5000</v>
      </c>
      <c r="F3655" s="280">
        <v>0</v>
      </c>
      <c r="G3655" s="25"/>
      <c r="H3655" s="264"/>
    </row>
    <row r="3656" spans="1:8" s="51" customFormat="1" x14ac:dyDescent="0.2">
      <c r="A3656" s="42">
        <v>480000</v>
      </c>
      <c r="B3656" s="47" t="s">
        <v>202</v>
      </c>
      <c r="C3656" s="41">
        <f t="shared" ref="C3656:C3657" si="1360">C3657</f>
        <v>0</v>
      </c>
      <c r="D3656" s="41">
        <f t="shared" ref="D3656:D3657" si="1361">D3657</f>
        <v>0</v>
      </c>
      <c r="E3656" s="41">
        <f t="shared" ref="E3656:E3657" si="1362">E3657</f>
        <v>37000</v>
      </c>
      <c r="F3656" s="283">
        <v>0</v>
      </c>
      <c r="G3656" s="266"/>
      <c r="H3656" s="264"/>
    </row>
    <row r="3657" spans="1:8" s="51" customFormat="1" x14ac:dyDescent="0.2">
      <c r="A3657" s="42">
        <v>488000</v>
      </c>
      <c r="B3657" s="47" t="s">
        <v>29</v>
      </c>
      <c r="C3657" s="41">
        <f t="shared" si="1360"/>
        <v>0</v>
      </c>
      <c r="D3657" s="41">
        <f t="shared" si="1361"/>
        <v>0</v>
      </c>
      <c r="E3657" s="41">
        <f t="shared" si="1362"/>
        <v>37000</v>
      </c>
      <c r="F3657" s="283">
        <v>0</v>
      </c>
      <c r="G3657" s="266"/>
      <c r="H3657" s="264"/>
    </row>
    <row r="3658" spans="1:8" s="26" customFormat="1" x14ac:dyDescent="0.2">
      <c r="A3658" s="52">
        <v>488100</v>
      </c>
      <c r="B3658" s="279" t="s">
        <v>29</v>
      </c>
      <c r="C3658" s="54">
        <v>0</v>
      </c>
      <c r="D3658" s="46">
        <v>0</v>
      </c>
      <c r="E3658" s="46">
        <v>37000</v>
      </c>
      <c r="F3658" s="280">
        <v>0</v>
      </c>
      <c r="G3658" s="25"/>
      <c r="H3658" s="264"/>
    </row>
    <row r="3659" spans="1:8" s="51" customFormat="1" x14ac:dyDescent="0.2">
      <c r="A3659" s="42">
        <v>510000</v>
      </c>
      <c r="B3659" s="47" t="s">
        <v>245</v>
      </c>
      <c r="C3659" s="41">
        <f>C3660+C3667+0+C3665+0</f>
        <v>377500</v>
      </c>
      <c r="D3659" s="41">
        <f>D3660+D3667+0+D3665+0</f>
        <v>0</v>
      </c>
      <c r="E3659" s="41">
        <f>E3660+E3667+0+E3665+0</f>
        <v>1845800</v>
      </c>
      <c r="F3659" s="283">
        <f>D3659/C3659*100</f>
        <v>0</v>
      </c>
      <c r="G3659" s="266"/>
      <c r="H3659" s="264"/>
    </row>
    <row r="3660" spans="1:8" s="51" customFormat="1" x14ac:dyDescent="0.2">
      <c r="A3660" s="42">
        <v>511000</v>
      </c>
      <c r="B3660" s="47" t="s">
        <v>246</v>
      </c>
      <c r="C3660" s="41">
        <f>SUM(C3661:C3664)</f>
        <v>377500</v>
      </c>
      <c r="D3660" s="41">
        <f>SUM(D3661:D3664)</f>
        <v>0</v>
      </c>
      <c r="E3660" s="41">
        <f>SUM(E3661:E3664)</f>
        <v>1641600</v>
      </c>
      <c r="F3660" s="283">
        <f>D3660/C3660*100</f>
        <v>0</v>
      </c>
      <c r="G3660" s="266"/>
      <c r="H3660" s="264"/>
    </row>
    <row r="3661" spans="1:8" s="26" customFormat="1" x14ac:dyDescent="0.2">
      <c r="A3661" s="52">
        <v>511100</v>
      </c>
      <c r="B3661" s="45" t="s">
        <v>247</v>
      </c>
      <c r="C3661" s="54">
        <v>0</v>
      </c>
      <c r="D3661" s="46">
        <v>0</v>
      </c>
      <c r="E3661" s="46">
        <v>164000</v>
      </c>
      <c r="F3661" s="280">
        <v>0</v>
      </c>
      <c r="G3661" s="25"/>
      <c r="H3661" s="264"/>
    </row>
    <row r="3662" spans="1:8" s="26" customFormat="1" ht="40.5" x14ac:dyDescent="0.2">
      <c r="A3662" s="52">
        <v>511200</v>
      </c>
      <c r="B3662" s="45" t="s">
        <v>248</v>
      </c>
      <c r="C3662" s="54">
        <v>377500</v>
      </c>
      <c r="D3662" s="46">
        <v>0</v>
      </c>
      <c r="E3662" s="46">
        <v>86000</v>
      </c>
      <c r="F3662" s="280">
        <f>D3662/C3662*100</f>
        <v>0</v>
      </c>
      <c r="G3662" s="25"/>
      <c r="H3662" s="264"/>
    </row>
    <row r="3663" spans="1:8" s="26" customFormat="1" x14ac:dyDescent="0.2">
      <c r="A3663" s="52">
        <v>511300</v>
      </c>
      <c r="B3663" s="45" t="s">
        <v>249</v>
      </c>
      <c r="C3663" s="54">
        <v>0</v>
      </c>
      <c r="D3663" s="46">
        <v>0</v>
      </c>
      <c r="E3663" s="46">
        <v>1311600</v>
      </c>
      <c r="F3663" s="280">
        <v>0</v>
      </c>
      <c r="G3663" s="25"/>
      <c r="H3663" s="264"/>
    </row>
    <row r="3664" spans="1:8" s="26" customFormat="1" x14ac:dyDescent="0.2">
      <c r="A3664" s="52">
        <v>511400</v>
      </c>
      <c r="B3664" s="45" t="s">
        <v>250</v>
      </c>
      <c r="C3664" s="54">
        <v>0</v>
      </c>
      <c r="D3664" s="46">
        <v>0</v>
      </c>
      <c r="E3664" s="46">
        <v>80000</v>
      </c>
      <c r="F3664" s="280">
        <v>0</v>
      </c>
      <c r="G3664" s="25"/>
      <c r="H3664" s="264"/>
    </row>
    <row r="3665" spans="1:8" s="51" customFormat="1" x14ac:dyDescent="0.2">
      <c r="A3665" s="42">
        <v>513000</v>
      </c>
      <c r="B3665" s="47" t="s">
        <v>253</v>
      </c>
      <c r="C3665" s="41">
        <f t="shared" ref="C3665" si="1363">C3666</f>
        <v>0</v>
      </c>
      <c r="D3665" s="41">
        <f t="shared" ref="D3665" si="1364">D3666</f>
        <v>0</v>
      </c>
      <c r="E3665" s="41">
        <f>E3666</f>
        <v>400</v>
      </c>
      <c r="F3665" s="283">
        <v>0</v>
      </c>
      <c r="G3665" s="266"/>
      <c r="H3665" s="264"/>
    </row>
    <row r="3666" spans="1:8" s="26" customFormat="1" x14ac:dyDescent="0.2">
      <c r="A3666" s="52">
        <v>513700</v>
      </c>
      <c r="B3666" s="45" t="s">
        <v>256</v>
      </c>
      <c r="C3666" s="54">
        <v>0</v>
      </c>
      <c r="D3666" s="46">
        <v>0</v>
      </c>
      <c r="E3666" s="54">
        <v>400</v>
      </c>
      <c r="F3666" s="280">
        <v>0</v>
      </c>
      <c r="G3666" s="25"/>
      <c r="H3666" s="264"/>
    </row>
    <row r="3667" spans="1:8" s="26" customFormat="1" x14ac:dyDescent="0.2">
      <c r="A3667" s="42">
        <v>516000</v>
      </c>
      <c r="B3667" s="47" t="s">
        <v>257</v>
      </c>
      <c r="C3667" s="41">
        <f t="shared" ref="C3667" si="1365">+C3668</f>
        <v>0</v>
      </c>
      <c r="D3667" s="41">
        <f t="shared" ref="D3667" si="1366">+D3668</f>
        <v>0</v>
      </c>
      <c r="E3667" s="41">
        <f t="shared" ref="E3667" si="1367">+E3668</f>
        <v>203800</v>
      </c>
      <c r="F3667" s="283">
        <v>0</v>
      </c>
      <c r="G3667" s="25"/>
      <c r="H3667" s="264"/>
    </row>
    <row r="3668" spans="1:8" s="26" customFormat="1" x14ac:dyDescent="0.2">
      <c r="A3668" s="52">
        <v>516100</v>
      </c>
      <c r="B3668" s="45" t="s">
        <v>257</v>
      </c>
      <c r="C3668" s="54">
        <v>0</v>
      </c>
      <c r="D3668" s="46">
        <v>0</v>
      </c>
      <c r="E3668" s="46">
        <v>203800</v>
      </c>
      <c r="F3668" s="280">
        <v>0</v>
      </c>
      <c r="G3668" s="25"/>
      <c r="H3668" s="264"/>
    </row>
    <row r="3669" spans="1:8" s="51" customFormat="1" x14ac:dyDescent="0.2">
      <c r="A3669" s="42">
        <v>630000</v>
      </c>
      <c r="B3669" s="47" t="s">
        <v>277</v>
      </c>
      <c r="C3669" s="41">
        <f t="shared" ref="C3669" si="1368">C3674+C3670</f>
        <v>1150000</v>
      </c>
      <c r="D3669" s="41">
        <f t="shared" ref="D3669" si="1369">D3674+D3670</f>
        <v>1000000</v>
      </c>
      <c r="E3669" s="41">
        <f>E3674+E3670</f>
        <v>807400</v>
      </c>
      <c r="F3669" s="283">
        <f>D3669/C3669*100</f>
        <v>86.956521739130437</v>
      </c>
      <c r="G3669" s="266"/>
      <c r="H3669" s="264"/>
    </row>
    <row r="3670" spans="1:8" s="51" customFormat="1" x14ac:dyDescent="0.2">
      <c r="A3670" s="42">
        <v>631000</v>
      </c>
      <c r="B3670" s="47" t="s">
        <v>278</v>
      </c>
      <c r="C3670" s="41">
        <f t="shared" ref="C3670" si="1370">SUM(C3671:C3673)</f>
        <v>0</v>
      </c>
      <c r="D3670" s="41">
        <f t="shared" ref="D3670" si="1371">SUM(D3671:D3673)</f>
        <v>0</v>
      </c>
      <c r="E3670" s="41">
        <f t="shared" ref="E3670" si="1372">SUM(E3671:E3673)</f>
        <v>616800</v>
      </c>
      <c r="F3670" s="283">
        <v>0</v>
      </c>
      <c r="G3670" s="266"/>
      <c r="H3670" s="264"/>
    </row>
    <row r="3671" spans="1:8" s="26" customFormat="1" x14ac:dyDescent="0.2">
      <c r="A3671" s="52">
        <v>631100</v>
      </c>
      <c r="B3671" s="45" t="s">
        <v>279</v>
      </c>
      <c r="C3671" s="54">
        <v>0</v>
      </c>
      <c r="D3671" s="46">
        <v>0</v>
      </c>
      <c r="E3671" s="46">
        <v>538300</v>
      </c>
      <c r="F3671" s="280">
        <v>0</v>
      </c>
      <c r="G3671" s="25"/>
      <c r="H3671" s="264"/>
    </row>
    <row r="3672" spans="1:8" s="26" customFormat="1" x14ac:dyDescent="0.2">
      <c r="A3672" s="52">
        <v>631300</v>
      </c>
      <c r="B3672" s="45" t="s">
        <v>730</v>
      </c>
      <c r="C3672" s="54">
        <v>0</v>
      </c>
      <c r="D3672" s="46">
        <v>0</v>
      </c>
      <c r="E3672" s="46">
        <v>1500</v>
      </c>
      <c r="F3672" s="280">
        <v>0</v>
      </c>
      <c r="G3672" s="25"/>
      <c r="H3672" s="264"/>
    </row>
    <row r="3673" spans="1:8" s="26" customFormat="1" x14ac:dyDescent="0.2">
      <c r="A3673" s="52">
        <v>631900</v>
      </c>
      <c r="B3673" s="45" t="s">
        <v>283</v>
      </c>
      <c r="C3673" s="54">
        <v>0</v>
      </c>
      <c r="D3673" s="46">
        <v>0</v>
      </c>
      <c r="E3673" s="46">
        <v>77000</v>
      </c>
      <c r="F3673" s="280">
        <v>0</v>
      </c>
      <c r="G3673" s="25"/>
      <c r="H3673" s="264"/>
    </row>
    <row r="3674" spans="1:8" s="51" customFormat="1" x14ac:dyDescent="0.2">
      <c r="A3674" s="42">
        <v>638000</v>
      </c>
      <c r="B3674" s="47" t="s">
        <v>284</v>
      </c>
      <c r="C3674" s="41">
        <f t="shared" ref="C3674" si="1373">C3675</f>
        <v>1150000</v>
      </c>
      <c r="D3674" s="41">
        <f t="shared" ref="D3674" si="1374">D3675</f>
        <v>1000000</v>
      </c>
      <c r="E3674" s="41">
        <f t="shared" ref="E3674" si="1375">E3675</f>
        <v>190600</v>
      </c>
      <c r="F3674" s="283">
        <f>D3674/C3674*100</f>
        <v>86.956521739130437</v>
      </c>
      <c r="G3674" s="266"/>
      <c r="H3674" s="264"/>
    </row>
    <row r="3675" spans="1:8" s="26" customFormat="1" x14ac:dyDescent="0.2">
      <c r="A3675" s="52">
        <v>638100</v>
      </c>
      <c r="B3675" s="45" t="s">
        <v>285</v>
      </c>
      <c r="C3675" s="54">
        <v>1150000</v>
      </c>
      <c r="D3675" s="46">
        <v>1000000</v>
      </c>
      <c r="E3675" s="46">
        <v>190600</v>
      </c>
      <c r="F3675" s="280">
        <f>D3675/C3675*100</f>
        <v>86.956521739130437</v>
      </c>
      <c r="G3675" s="25"/>
      <c r="H3675" s="264"/>
    </row>
    <row r="3676" spans="1:8" s="96" customFormat="1" x14ac:dyDescent="0.2">
      <c r="A3676" s="86"/>
      <c r="B3676" s="87" t="s">
        <v>294</v>
      </c>
      <c r="C3676" s="81">
        <f>C3629+C3669+C3659+0+C3656</f>
        <v>59960500</v>
      </c>
      <c r="D3676" s="81">
        <f>D3629+D3669+D3659+0+D3656</f>
        <v>61160000</v>
      </c>
      <c r="E3676" s="81">
        <f>E3629+E3669+E3659+0+E3656</f>
        <v>18778400</v>
      </c>
      <c r="F3676" s="30">
        <f>D3676/C3676*100</f>
        <v>102.0004836517374</v>
      </c>
      <c r="G3676" s="273"/>
      <c r="H3676" s="264"/>
    </row>
    <row r="3677" spans="1:8" s="26" customFormat="1" x14ac:dyDescent="0.2">
      <c r="A3677" s="36"/>
      <c r="B3677" s="40"/>
      <c r="C3677" s="63"/>
      <c r="D3677" s="63"/>
      <c r="E3677" s="63"/>
      <c r="F3677" s="145"/>
      <c r="G3677" s="25"/>
      <c r="H3677" s="264"/>
    </row>
    <row r="3678" spans="1:8" s="26" customFormat="1" x14ac:dyDescent="0.2">
      <c r="A3678" s="36"/>
      <c r="B3678" s="40"/>
      <c r="C3678" s="63"/>
      <c r="D3678" s="63"/>
      <c r="E3678" s="63"/>
      <c r="F3678" s="145"/>
      <c r="G3678" s="25"/>
      <c r="H3678" s="264"/>
    </row>
    <row r="3679" spans="1:8" s="26" customFormat="1" x14ac:dyDescent="0.2">
      <c r="A3679" s="44" t="s">
        <v>358</v>
      </c>
      <c r="B3679" s="47"/>
      <c r="C3679" s="63"/>
      <c r="D3679" s="63"/>
      <c r="E3679" s="63"/>
      <c r="F3679" s="145"/>
      <c r="G3679" s="25"/>
      <c r="H3679" s="264"/>
    </row>
    <row r="3680" spans="1:8" s="26" customFormat="1" x14ac:dyDescent="0.2">
      <c r="A3680" s="44" t="s">
        <v>490</v>
      </c>
      <c r="B3680" s="47"/>
      <c r="C3680" s="63"/>
      <c r="D3680" s="63"/>
      <c r="E3680" s="63"/>
      <c r="F3680" s="145"/>
      <c r="G3680" s="25"/>
      <c r="H3680" s="264"/>
    </row>
    <row r="3681" spans="1:8" s="26" customFormat="1" x14ac:dyDescent="0.2">
      <c r="A3681" s="44" t="s">
        <v>408</v>
      </c>
      <c r="B3681" s="47"/>
      <c r="C3681" s="63"/>
      <c r="D3681" s="63"/>
      <c r="E3681" s="63"/>
      <c r="F3681" s="145"/>
      <c r="G3681" s="25"/>
      <c r="H3681" s="264"/>
    </row>
    <row r="3682" spans="1:8" s="26" customFormat="1" x14ac:dyDescent="0.2">
      <c r="A3682" s="44" t="s">
        <v>856</v>
      </c>
      <c r="B3682" s="47"/>
      <c r="C3682" s="63"/>
      <c r="D3682" s="63"/>
      <c r="E3682" s="63"/>
      <c r="F3682" s="145"/>
      <c r="G3682" s="25"/>
      <c r="H3682" s="264"/>
    </row>
    <row r="3683" spans="1:8" s="26" customFormat="1" x14ac:dyDescent="0.2">
      <c r="A3683" s="44"/>
      <c r="B3683" s="72"/>
      <c r="C3683" s="63"/>
      <c r="D3683" s="63"/>
      <c r="E3683" s="63"/>
      <c r="F3683" s="145"/>
      <c r="G3683" s="25"/>
      <c r="H3683" s="264"/>
    </row>
    <row r="3684" spans="1:8" s="51" customFormat="1" x14ac:dyDescent="0.2">
      <c r="A3684" s="42">
        <v>410000</v>
      </c>
      <c r="B3684" s="43" t="s">
        <v>42</v>
      </c>
      <c r="C3684" s="41">
        <f>C3685+C3690+C3711+C3707+C3703+C3709</f>
        <v>42100700</v>
      </c>
      <c r="D3684" s="41">
        <f>D3685+D3690+D3711+D3707+D3703+D3709</f>
        <v>42531000</v>
      </c>
      <c r="E3684" s="41">
        <f>E3685+E3690+E3711+E3707+E3703+E3709</f>
        <v>12316100</v>
      </c>
      <c r="F3684" s="283">
        <f t="shared" ref="F3684:F3697" si="1376">D3684/C3684*100</f>
        <v>101.02207326719032</v>
      </c>
      <c r="G3684" s="266"/>
      <c r="H3684" s="264"/>
    </row>
    <row r="3685" spans="1:8" s="51" customFormat="1" x14ac:dyDescent="0.2">
      <c r="A3685" s="42">
        <v>411000</v>
      </c>
      <c r="B3685" s="43" t="s">
        <v>43</v>
      </c>
      <c r="C3685" s="41">
        <f t="shared" ref="C3685" si="1377">SUM(C3686:C3689)</f>
        <v>38546500</v>
      </c>
      <c r="D3685" s="41">
        <f t="shared" ref="D3685" si="1378">SUM(D3686:D3689)</f>
        <v>38980000</v>
      </c>
      <c r="E3685" s="41">
        <f>SUM(E3686:E3689)</f>
        <v>3224200</v>
      </c>
      <c r="F3685" s="283">
        <f t="shared" si="1376"/>
        <v>101.12461572386597</v>
      </c>
      <c r="G3685" s="266"/>
      <c r="H3685" s="264"/>
    </row>
    <row r="3686" spans="1:8" s="26" customFormat="1" x14ac:dyDescent="0.2">
      <c r="A3686" s="52">
        <v>411100</v>
      </c>
      <c r="B3686" s="45" t="s">
        <v>44</v>
      </c>
      <c r="C3686" s="54">
        <v>37374500</v>
      </c>
      <c r="D3686" s="46">
        <v>37980000</v>
      </c>
      <c r="E3686" s="46">
        <v>541500</v>
      </c>
      <c r="F3686" s="280">
        <f t="shared" si="1376"/>
        <v>101.62008856305771</v>
      </c>
      <c r="G3686" s="25"/>
      <c r="H3686" s="264"/>
    </row>
    <row r="3687" spans="1:8" s="26" customFormat="1" ht="40.5" x14ac:dyDescent="0.2">
      <c r="A3687" s="52">
        <v>411200</v>
      </c>
      <c r="B3687" s="45" t="s">
        <v>45</v>
      </c>
      <c r="C3687" s="54">
        <v>615000</v>
      </c>
      <c r="D3687" s="46">
        <v>700000</v>
      </c>
      <c r="E3687" s="46">
        <v>2326300</v>
      </c>
      <c r="F3687" s="280">
        <f t="shared" si="1376"/>
        <v>113.82113821138211</v>
      </c>
      <c r="G3687" s="25"/>
      <c r="H3687" s="264"/>
    </row>
    <row r="3688" spans="1:8" s="26" customFormat="1" ht="40.5" x14ac:dyDescent="0.2">
      <c r="A3688" s="52">
        <v>411300</v>
      </c>
      <c r="B3688" s="45" t="s">
        <v>46</v>
      </c>
      <c r="C3688" s="54">
        <v>456999.99999999965</v>
      </c>
      <c r="D3688" s="46">
        <v>250000</v>
      </c>
      <c r="E3688" s="54">
        <v>0</v>
      </c>
      <c r="F3688" s="280">
        <f t="shared" si="1376"/>
        <v>54.704595185995665</v>
      </c>
      <c r="G3688" s="25"/>
      <c r="H3688" s="264"/>
    </row>
    <row r="3689" spans="1:8" s="26" customFormat="1" x14ac:dyDescent="0.2">
      <c r="A3689" s="52">
        <v>411400</v>
      </c>
      <c r="B3689" s="45" t="s">
        <v>47</v>
      </c>
      <c r="C3689" s="54">
        <v>100000</v>
      </c>
      <c r="D3689" s="46">
        <v>50000</v>
      </c>
      <c r="E3689" s="46">
        <v>356400</v>
      </c>
      <c r="F3689" s="280">
        <f t="shared" si="1376"/>
        <v>50</v>
      </c>
      <c r="G3689" s="25"/>
      <c r="H3689" s="264"/>
    </row>
    <row r="3690" spans="1:8" s="51" customFormat="1" x14ac:dyDescent="0.2">
      <c r="A3690" s="42">
        <v>412000</v>
      </c>
      <c r="B3690" s="47" t="s">
        <v>48</v>
      </c>
      <c r="C3690" s="41">
        <f>SUM(C3691:C3702)</f>
        <v>3554199.9999999995</v>
      </c>
      <c r="D3690" s="41">
        <f>SUM(D3691:D3702)</f>
        <v>3551000</v>
      </c>
      <c r="E3690" s="41">
        <f>SUM(E3691:E3702)</f>
        <v>8672600</v>
      </c>
      <c r="F3690" s="283">
        <f t="shared" si="1376"/>
        <v>99.909965674413385</v>
      </c>
      <c r="G3690" s="266"/>
      <c r="H3690" s="264"/>
    </row>
    <row r="3691" spans="1:8" s="26" customFormat="1" x14ac:dyDescent="0.2">
      <c r="A3691" s="52">
        <v>412100</v>
      </c>
      <c r="B3691" s="45" t="s">
        <v>49</v>
      </c>
      <c r="C3691" s="54">
        <v>25000</v>
      </c>
      <c r="D3691" s="46">
        <v>15000</v>
      </c>
      <c r="E3691" s="46">
        <v>133800</v>
      </c>
      <c r="F3691" s="280">
        <f t="shared" si="1376"/>
        <v>60</v>
      </c>
      <c r="G3691" s="25"/>
      <c r="H3691" s="264"/>
    </row>
    <row r="3692" spans="1:8" s="26" customFormat="1" ht="40.5" x14ac:dyDescent="0.2">
      <c r="A3692" s="52">
        <v>412200</v>
      </c>
      <c r="B3692" s="45" t="s">
        <v>50</v>
      </c>
      <c r="C3692" s="54">
        <v>343600</v>
      </c>
      <c r="D3692" s="46">
        <v>360000</v>
      </c>
      <c r="E3692" s="46">
        <v>1752200</v>
      </c>
      <c r="F3692" s="280">
        <f t="shared" si="1376"/>
        <v>104.77299185098951</v>
      </c>
      <c r="G3692" s="25"/>
      <c r="H3692" s="264"/>
    </row>
    <row r="3693" spans="1:8" s="26" customFormat="1" x14ac:dyDescent="0.2">
      <c r="A3693" s="52">
        <v>412300</v>
      </c>
      <c r="B3693" s="45" t="s">
        <v>51</v>
      </c>
      <c r="C3693" s="54">
        <v>22400</v>
      </c>
      <c r="D3693" s="46">
        <v>24000</v>
      </c>
      <c r="E3693" s="46">
        <v>402700</v>
      </c>
      <c r="F3693" s="280">
        <f t="shared" si="1376"/>
        <v>107.14285714285714</v>
      </c>
      <c r="G3693" s="25"/>
      <c r="H3693" s="264"/>
    </row>
    <row r="3694" spans="1:8" s="26" customFormat="1" x14ac:dyDescent="0.2">
      <c r="A3694" s="52">
        <v>412400</v>
      </c>
      <c r="B3694" s="45" t="s">
        <v>53</v>
      </c>
      <c r="C3694" s="54">
        <v>3000</v>
      </c>
      <c r="D3694" s="46">
        <v>3000</v>
      </c>
      <c r="E3694" s="46">
        <v>263700</v>
      </c>
      <c r="F3694" s="280">
        <f t="shared" si="1376"/>
        <v>100</v>
      </c>
      <c r="G3694" s="25"/>
      <c r="H3694" s="264"/>
    </row>
    <row r="3695" spans="1:8" s="26" customFormat="1" x14ac:dyDescent="0.2">
      <c r="A3695" s="52">
        <v>412500</v>
      </c>
      <c r="B3695" s="45" t="s">
        <v>55</v>
      </c>
      <c r="C3695" s="54">
        <v>20800</v>
      </c>
      <c r="D3695" s="46">
        <v>20000</v>
      </c>
      <c r="E3695" s="46">
        <v>593700</v>
      </c>
      <c r="F3695" s="280">
        <f t="shared" si="1376"/>
        <v>96.15384615384616</v>
      </c>
      <c r="G3695" s="25"/>
      <c r="H3695" s="264"/>
    </row>
    <row r="3696" spans="1:8" s="26" customFormat="1" x14ac:dyDescent="0.2">
      <c r="A3696" s="52">
        <v>412600</v>
      </c>
      <c r="B3696" s="45" t="s">
        <v>56</v>
      </c>
      <c r="C3696" s="54">
        <v>29700</v>
      </c>
      <c r="D3696" s="46">
        <v>22000</v>
      </c>
      <c r="E3696" s="46">
        <v>907500</v>
      </c>
      <c r="F3696" s="280">
        <f t="shared" si="1376"/>
        <v>74.074074074074076</v>
      </c>
      <c r="G3696" s="25"/>
      <c r="H3696" s="264"/>
    </row>
    <row r="3697" spans="1:8" s="26" customFormat="1" x14ac:dyDescent="0.2">
      <c r="A3697" s="52">
        <v>412700</v>
      </c>
      <c r="B3697" s="45" t="s">
        <v>58</v>
      </c>
      <c r="C3697" s="54">
        <v>142200</v>
      </c>
      <c r="D3697" s="46">
        <v>40000</v>
      </c>
      <c r="E3697" s="46">
        <v>1349800</v>
      </c>
      <c r="F3697" s="280">
        <f t="shared" si="1376"/>
        <v>28.129395218002813</v>
      </c>
      <c r="G3697" s="25"/>
      <c r="H3697" s="264"/>
    </row>
    <row r="3698" spans="1:8" s="26" customFormat="1" x14ac:dyDescent="0.2">
      <c r="A3698" s="52">
        <v>412800</v>
      </c>
      <c r="B3698" s="45" t="s">
        <v>71</v>
      </c>
      <c r="C3698" s="54">
        <v>0</v>
      </c>
      <c r="D3698" s="46">
        <v>0</v>
      </c>
      <c r="E3698" s="46">
        <v>4100</v>
      </c>
      <c r="F3698" s="280">
        <v>0</v>
      </c>
      <c r="G3698" s="25"/>
      <c r="H3698" s="264"/>
    </row>
    <row r="3699" spans="1:8" s="26" customFormat="1" x14ac:dyDescent="0.2">
      <c r="A3699" s="52">
        <v>412900</v>
      </c>
      <c r="B3699" s="49" t="s">
        <v>73</v>
      </c>
      <c r="C3699" s="54">
        <v>2899999.9999999995</v>
      </c>
      <c r="D3699" s="46">
        <v>3000000</v>
      </c>
      <c r="E3699" s="54">
        <v>0</v>
      </c>
      <c r="F3699" s="280">
        <f>D3699/C3699*100</f>
        <v>103.44827586206897</v>
      </c>
      <c r="G3699" s="25"/>
      <c r="H3699" s="264"/>
    </row>
    <row r="3700" spans="1:8" s="26" customFormat="1" x14ac:dyDescent="0.2">
      <c r="A3700" s="52">
        <v>412900</v>
      </c>
      <c r="B3700" s="49" t="s">
        <v>75</v>
      </c>
      <c r="C3700" s="54">
        <v>12000</v>
      </c>
      <c r="D3700" s="46">
        <v>12000</v>
      </c>
      <c r="E3700" s="54">
        <v>0</v>
      </c>
      <c r="F3700" s="280">
        <f>D3700/C3700*100</f>
        <v>100</v>
      </c>
      <c r="G3700" s="25"/>
      <c r="H3700" s="264"/>
    </row>
    <row r="3701" spans="1:8" s="26" customFormat="1" x14ac:dyDescent="0.2">
      <c r="A3701" s="52">
        <v>412900</v>
      </c>
      <c r="B3701" s="49" t="s">
        <v>76</v>
      </c>
      <c r="C3701" s="54">
        <v>55000</v>
      </c>
      <c r="D3701" s="46">
        <v>55000</v>
      </c>
      <c r="E3701" s="54">
        <v>0</v>
      </c>
      <c r="F3701" s="280">
        <f>D3701/C3701*100</f>
        <v>100</v>
      </c>
      <c r="G3701" s="25"/>
      <c r="H3701" s="264"/>
    </row>
    <row r="3702" spans="1:8" s="26" customFormat="1" x14ac:dyDescent="0.2">
      <c r="A3702" s="52">
        <v>412900</v>
      </c>
      <c r="B3702" s="49" t="s">
        <v>78</v>
      </c>
      <c r="C3702" s="54">
        <v>500</v>
      </c>
      <c r="D3702" s="46">
        <v>0</v>
      </c>
      <c r="E3702" s="46">
        <v>3265100</v>
      </c>
      <c r="F3702" s="280">
        <f>D3702/C3702*100</f>
        <v>0</v>
      </c>
      <c r="G3702" s="25"/>
      <c r="H3702" s="264"/>
    </row>
    <row r="3703" spans="1:8" s="51" customFormat="1" x14ac:dyDescent="0.2">
      <c r="A3703" s="42">
        <v>413000</v>
      </c>
      <c r="B3703" s="47" t="s">
        <v>95</v>
      </c>
      <c r="C3703" s="41">
        <f t="shared" ref="C3703" si="1379">SUM(C3704:C3706)</f>
        <v>0</v>
      </c>
      <c r="D3703" s="41">
        <f t="shared" ref="D3703" si="1380">SUM(D3704:D3706)</f>
        <v>0</v>
      </c>
      <c r="E3703" s="41">
        <f>SUM(E3704:E3706)</f>
        <v>7300</v>
      </c>
      <c r="F3703" s="283">
        <v>0</v>
      </c>
      <c r="G3703" s="266"/>
      <c r="H3703" s="264"/>
    </row>
    <row r="3704" spans="1:8" s="26" customFormat="1" x14ac:dyDescent="0.2">
      <c r="A3704" s="52">
        <v>413300</v>
      </c>
      <c r="B3704" s="45" t="s">
        <v>100</v>
      </c>
      <c r="C3704" s="54">
        <v>0</v>
      </c>
      <c r="D3704" s="46">
        <v>0</v>
      </c>
      <c r="E3704" s="54">
        <v>500</v>
      </c>
      <c r="F3704" s="280">
        <v>0</v>
      </c>
      <c r="G3704" s="25"/>
      <c r="H3704" s="264"/>
    </row>
    <row r="3705" spans="1:8" s="26" customFormat="1" ht="40.5" x14ac:dyDescent="0.2">
      <c r="A3705" s="52">
        <v>413800</v>
      </c>
      <c r="B3705" s="45" t="s">
        <v>104</v>
      </c>
      <c r="C3705" s="54">
        <v>0</v>
      </c>
      <c r="D3705" s="46">
        <v>0</v>
      </c>
      <c r="E3705" s="54">
        <v>300</v>
      </c>
      <c r="F3705" s="280">
        <v>0</v>
      </c>
      <c r="G3705" s="25"/>
      <c r="H3705" s="264"/>
    </row>
    <row r="3706" spans="1:8" s="26" customFormat="1" x14ac:dyDescent="0.2">
      <c r="A3706" s="52">
        <v>413900</v>
      </c>
      <c r="B3706" s="45" t="s">
        <v>105</v>
      </c>
      <c r="C3706" s="54">
        <v>0</v>
      </c>
      <c r="D3706" s="46">
        <v>0</v>
      </c>
      <c r="E3706" s="46">
        <v>6500</v>
      </c>
      <c r="F3706" s="280">
        <v>0</v>
      </c>
      <c r="G3706" s="25"/>
      <c r="H3706" s="264"/>
    </row>
    <row r="3707" spans="1:8" s="51" customFormat="1" x14ac:dyDescent="0.2">
      <c r="A3707" s="42">
        <v>415000</v>
      </c>
      <c r="B3707" s="47" t="s">
        <v>118</v>
      </c>
      <c r="C3707" s="41">
        <f t="shared" ref="C3707" si="1381">C3708</f>
        <v>0</v>
      </c>
      <c r="D3707" s="41">
        <f t="shared" ref="D3707" si="1382">D3708</f>
        <v>0</v>
      </c>
      <c r="E3707" s="41">
        <f t="shared" ref="E3707" si="1383">E3708</f>
        <v>246000</v>
      </c>
      <c r="F3707" s="283">
        <v>0</v>
      </c>
      <c r="G3707" s="266"/>
      <c r="H3707" s="264"/>
    </row>
    <row r="3708" spans="1:8" s="26" customFormat="1" x14ac:dyDescent="0.2">
      <c r="A3708" s="52">
        <v>415200</v>
      </c>
      <c r="B3708" s="45" t="s">
        <v>123</v>
      </c>
      <c r="C3708" s="54">
        <v>0</v>
      </c>
      <c r="D3708" s="46">
        <v>0</v>
      </c>
      <c r="E3708" s="46">
        <v>246000</v>
      </c>
      <c r="F3708" s="280">
        <v>0</v>
      </c>
      <c r="G3708" s="25"/>
      <c r="H3708" s="264"/>
    </row>
    <row r="3709" spans="1:8" s="51" customFormat="1" ht="40.5" x14ac:dyDescent="0.2">
      <c r="A3709" s="42">
        <v>418000</v>
      </c>
      <c r="B3709" s="47" t="s">
        <v>198</v>
      </c>
      <c r="C3709" s="41">
        <f t="shared" ref="C3709" si="1384">C3710</f>
        <v>0</v>
      </c>
      <c r="D3709" s="41">
        <f t="shared" ref="D3709" si="1385">D3710</f>
        <v>0</v>
      </c>
      <c r="E3709" s="41">
        <f>+E3710</f>
        <v>132100</v>
      </c>
      <c r="F3709" s="283">
        <v>0</v>
      </c>
      <c r="G3709" s="266"/>
      <c r="H3709" s="264"/>
    </row>
    <row r="3710" spans="1:8" s="26" customFormat="1" x14ac:dyDescent="0.2">
      <c r="A3710" s="52">
        <v>418400</v>
      </c>
      <c r="B3710" s="45" t="s">
        <v>200</v>
      </c>
      <c r="C3710" s="54">
        <v>0</v>
      </c>
      <c r="D3710" s="46">
        <v>0</v>
      </c>
      <c r="E3710" s="46">
        <v>132100</v>
      </c>
      <c r="F3710" s="280">
        <v>0</v>
      </c>
      <c r="G3710" s="25"/>
      <c r="H3710" s="264"/>
    </row>
    <row r="3711" spans="1:8" s="51" customFormat="1" x14ac:dyDescent="0.2">
      <c r="A3711" s="42">
        <v>419000</v>
      </c>
      <c r="B3711" s="47" t="s">
        <v>201</v>
      </c>
      <c r="C3711" s="41">
        <f t="shared" ref="C3711" si="1386">C3712</f>
        <v>0</v>
      </c>
      <c r="D3711" s="41">
        <f t="shared" ref="D3711" si="1387">D3712</f>
        <v>0</v>
      </c>
      <c r="E3711" s="41">
        <f t="shared" ref="E3711" si="1388">E3712</f>
        <v>33900</v>
      </c>
      <c r="F3711" s="283">
        <v>0</v>
      </c>
      <c r="G3711" s="266"/>
      <c r="H3711" s="264"/>
    </row>
    <row r="3712" spans="1:8" s="26" customFormat="1" x14ac:dyDescent="0.2">
      <c r="A3712" s="52">
        <v>419100</v>
      </c>
      <c r="B3712" s="45" t="s">
        <v>201</v>
      </c>
      <c r="C3712" s="54">
        <v>0</v>
      </c>
      <c r="D3712" s="46">
        <v>0</v>
      </c>
      <c r="E3712" s="46">
        <v>33900</v>
      </c>
      <c r="F3712" s="280">
        <v>0</v>
      </c>
      <c r="G3712" s="25"/>
      <c r="H3712" s="264"/>
    </row>
    <row r="3713" spans="1:8" s="51" customFormat="1" x14ac:dyDescent="0.2">
      <c r="A3713" s="42">
        <v>480000</v>
      </c>
      <c r="B3713" s="47" t="s">
        <v>202</v>
      </c>
      <c r="C3713" s="41">
        <f t="shared" ref="C3713:C3714" si="1389">C3714</f>
        <v>1430000</v>
      </c>
      <c r="D3713" s="41">
        <f t="shared" ref="D3713:D3714" si="1390">D3714</f>
        <v>1450000</v>
      </c>
      <c r="E3713" s="41">
        <f t="shared" ref="E3713:E3714" si="1391">E3714</f>
        <v>36500</v>
      </c>
      <c r="F3713" s="283">
        <f>D3713/C3713*100</f>
        <v>101.3986013986014</v>
      </c>
      <c r="G3713" s="266"/>
      <c r="H3713" s="264"/>
    </row>
    <row r="3714" spans="1:8" s="51" customFormat="1" x14ac:dyDescent="0.2">
      <c r="A3714" s="42">
        <v>488000</v>
      </c>
      <c r="B3714" s="47" t="s">
        <v>29</v>
      </c>
      <c r="C3714" s="41">
        <f t="shared" si="1389"/>
        <v>1430000</v>
      </c>
      <c r="D3714" s="41">
        <f t="shared" si="1390"/>
        <v>1450000</v>
      </c>
      <c r="E3714" s="41">
        <f t="shared" si="1391"/>
        <v>36500</v>
      </c>
      <c r="F3714" s="283">
        <f>D3714/C3714*100</f>
        <v>101.3986013986014</v>
      </c>
      <c r="G3714" s="266"/>
      <c r="H3714" s="264"/>
    </row>
    <row r="3715" spans="1:8" s="26" customFormat="1" x14ac:dyDescent="0.2">
      <c r="A3715" s="52">
        <v>488100</v>
      </c>
      <c r="B3715" s="45" t="s">
        <v>231</v>
      </c>
      <c r="C3715" s="54">
        <v>1430000</v>
      </c>
      <c r="D3715" s="46">
        <v>1450000</v>
      </c>
      <c r="E3715" s="54">
        <v>36500</v>
      </c>
      <c r="F3715" s="280">
        <f>D3715/C3715*100</f>
        <v>101.3986013986014</v>
      </c>
      <c r="G3715" s="25"/>
      <c r="H3715" s="264"/>
    </row>
    <row r="3716" spans="1:8" s="51" customFormat="1" x14ac:dyDescent="0.2">
      <c r="A3716" s="42">
        <v>510000</v>
      </c>
      <c r="B3716" s="47" t="s">
        <v>245</v>
      </c>
      <c r="C3716" s="41">
        <f>C3717+C3727+C3723+C3725</f>
        <v>0</v>
      </c>
      <c r="D3716" s="41">
        <f>D3717+D3727+D3723+D3725</f>
        <v>0</v>
      </c>
      <c r="E3716" s="41">
        <f>E3717+E3727+E3723+E3725</f>
        <v>6867300</v>
      </c>
      <c r="F3716" s="283">
        <v>0</v>
      </c>
      <c r="G3716" s="266"/>
      <c r="H3716" s="264"/>
    </row>
    <row r="3717" spans="1:8" s="51" customFormat="1" x14ac:dyDescent="0.2">
      <c r="A3717" s="42">
        <v>511000</v>
      </c>
      <c r="B3717" s="47" t="s">
        <v>246</v>
      </c>
      <c r="C3717" s="41">
        <f t="shared" ref="C3717" si="1392">SUM(C3718:C3722)</f>
        <v>0</v>
      </c>
      <c r="D3717" s="41">
        <f t="shared" ref="D3717" si="1393">SUM(D3718:D3722)</f>
        <v>0</v>
      </c>
      <c r="E3717" s="41">
        <f t="shared" ref="E3717" si="1394">SUM(E3718:E3722)</f>
        <v>6521600</v>
      </c>
      <c r="F3717" s="283">
        <v>0</v>
      </c>
      <c r="G3717" s="266"/>
      <c r="H3717" s="264"/>
    </row>
    <row r="3718" spans="1:8" s="26" customFormat="1" x14ac:dyDescent="0.2">
      <c r="A3718" s="52">
        <v>511100</v>
      </c>
      <c r="B3718" s="45" t="s">
        <v>247</v>
      </c>
      <c r="C3718" s="54">
        <v>0</v>
      </c>
      <c r="D3718" s="46">
        <v>0</v>
      </c>
      <c r="E3718" s="46">
        <v>4320000</v>
      </c>
      <c r="F3718" s="280">
        <v>0</v>
      </c>
      <c r="G3718" s="25"/>
      <c r="H3718" s="264"/>
    </row>
    <row r="3719" spans="1:8" s="26" customFormat="1" ht="40.5" x14ac:dyDescent="0.2">
      <c r="A3719" s="52">
        <v>511200</v>
      </c>
      <c r="B3719" s="45" t="s">
        <v>248</v>
      </c>
      <c r="C3719" s="54">
        <v>0</v>
      </c>
      <c r="D3719" s="46">
        <v>0</v>
      </c>
      <c r="E3719" s="46">
        <v>159600</v>
      </c>
      <c r="F3719" s="280">
        <v>0</v>
      </c>
      <c r="G3719" s="25"/>
      <c r="H3719" s="264"/>
    </row>
    <row r="3720" spans="1:8" s="26" customFormat="1" x14ac:dyDescent="0.2">
      <c r="A3720" s="52">
        <v>511300</v>
      </c>
      <c r="B3720" s="45" t="s">
        <v>249</v>
      </c>
      <c r="C3720" s="54">
        <v>0</v>
      </c>
      <c r="D3720" s="46">
        <v>0</v>
      </c>
      <c r="E3720" s="46">
        <v>2037000</v>
      </c>
      <c r="F3720" s="280">
        <v>0</v>
      </c>
      <c r="G3720" s="25"/>
      <c r="H3720" s="264"/>
    </row>
    <row r="3721" spans="1:8" s="26" customFormat="1" x14ac:dyDescent="0.2">
      <c r="A3721" s="52">
        <v>511500</v>
      </c>
      <c r="B3721" s="45" t="s">
        <v>251</v>
      </c>
      <c r="C3721" s="54">
        <v>0</v>
      </c>
      <c r="D3721" s="46">
        <v>0</v>
      </c>
      <c r="E3721" s="46">
        <v>2000</v>
      </c>
      <c r="F3721" s="280">
        <v>0</v>
      </c>
      <c r="G3721" s="25"/>
      <c r="H3721" s="264"/>
    </row>
    <row r="3722" spans="1:8" s="26" customFormat="1" x14ac:dyDescent="0.2">
      <c r="A3722" s="52">
        <v>511700</v>
      </c>
      <c r="B3722" s="45" t="s">
        <v>252</v>
      </c>
      <c r="C3722" s="54">
        <v>0</v>
      </c>
      <c r="D3722" s="46">
        <v>0</v>
      </c>
      <c r="E3722" s="46">
        <v>3000</v>
      </c>
      <c r="F3722" s="280">
        <v>0</v>
      </c>
      <c r="G3722" s="25"/>
      <c r="H3722" s="264"/>
    </row>
    <row r="3723" spans="1:8" s="51" customFormat="1" x14ac:dyDescent="0.2">
      <c r="A3723" s="42">
        <v>512000</v>
      </c>
      <c r="B3723" s="56" t="s">
        <v>725</v>
      </c>
      <c r="C3723" s="41">
        <f t="shared" ref="C3723" si="1395">C3724</f>
        <v>0</v>
      </c>
      <c r="D3723" s="41">
        <f t="shared" ref="D3723" si="1396">D3724</f>
        <v>0</v>
      </c>
      <c r="E3723" s="41">
        <f t="shared" ref="E3723" si="1397">E3724</f>
        <v>1000</v>
      </c>
      <c r="F3723" s="283">
        <v>0</v>
      </c>
      <c r="G3723" s="266"/>
      <c r="H3723" s="264"/>
    </row>
    <row r="3724" spans="1:8" s="26" customFormat="1" x14ac:dyDescent="0.2">
      <c r="A3724" s="52">
        <v>512100</v>
      </c>
      <c r="B3724" s="50" t="s">
        <v>725</v>
      </c>
      <c r="C3724" s="54">
        <v>0</v>
      </c>
      <c r="D3724" s="46">
        <v>0</v>
      </c>
      <c r="E3724" s="54">
        <v>1000</v>
      </c>
      <c r="F3724" s="280">
        <v>0</v>
      </c>
      <c r="G3724" s="25"/>
      <c r="H3724" s="264"/>
    </row>
    <row r="3725" spans="1:8" s="51" customFormat="1" x14ac:dyDescent="0.2">
      <c r="A3725" s="42">
        <v>513000</v>
      </c>
      <c r="B3725" s="56" t="s">
        <v>253</v>
      </c>
      <c r="C3725" s="41">
        <f>0+C3726</f>
        <v>0</v>
      </c>
      <c r="D3725" s="41">
        <f>0+D3726</f>
        <v>0</v>
      </c>
      <c r="E3725" s="41">
        <f>0+E3726</f>
        <v>10000</v>
      </c>
      <c r="F3725" s="283">
        <v>0</v>
      </c>
      <c r="G3725" s="266"/>
      <c r="H3725" s="264"/>
    </row>
    <row r="3726" spans="1:8" s="26" customFormat="1" x14ac:dyDescent="0.2">
      <c r="A3726" s="52">
        <v>513700</v>
      </c>
      <c r="B3726" s="50" t="s">
        <v>254</v>
      </c>
      <c r="C3726" s="54">
        <v>0</v>
      </c>
      <c r="D3726" s="54">
        <v>0</v>
      </c>
      <c r="E3726" s="46">
        <v>10000</v>
      </c>
      <c r="F3726" s="280">
        <v>0</v>
      </c>
      <c r="G3726" s="25"/>
      <c r="H3726" s="264"/>
    </row>
    <row r="3727" spans="1:8" s="51" customFormat="1" x14ac:dyDescent="0.2">
      <c r="A3727" s="42">
        <v>516000</v>
      </c>
      <c r="B3727" s="47" t="s">
        <v>257</v>
      </c>
      <c r="C3727" s="41">
        <f t="shared" ref="C3727" si="1398">C3728</f>
        <v>0</v>
      </c>
      <c r="D3727" s="41">
        <f t="shared" ref="D3727" si="1399">D3728</f>
        <v>0</v>
      </c>
      <c r="E3727" s="41">
        <f t="shared" ref="E3727" si="1400">E3728</f>
        <v>334700</v>
      </c>
      <c r="F3727" s="283">
        <v>0</v>
      </c>
      <c r="G3727" s="266"/>
      <c r="H3727" s="264"/>
    </row>
    <row r="3728" spans="1:8" s="26" customFormat="1" x14ac:dyDescent="0.2">
      <c r="A3728" s="52">
        <v>516100</v>
      </c>
      <c r="B3728" s="45" t="s">
        <v>257</v>
      </c>
      <c r="C3728" s="54">
        <v>0</v>
      </c>
      <c r="D3728" s="46">
        <v>0</v>
      </c>
      <c r="E3728" s="46">
        <v>334700</v>
      </c>
      <c r="F3728" s="280">
        <v>0</v>
      </c>
      <c r="G3728" s="25"/>
      <c r="H3728" s="264"/>
    </row>
    <row r="3729" spans="1:8" s="51" customFormat="1" x14ac:dyDescent="0.2">
      <c r="A3729" s="42">
        <v>620000</v>
      </c>
      <c r="B3729" s="47" t="s">
        <v>267</v>
      </c>
      <c r="C3729" s="41">
        <f t="shared" ref="C3729" si="1401">C3730</f>
        <v>0</v>
      </c>
      <c r="D3729" s="41">
        <f t="shared" ref="D3729" si="1402">D3730</f>
        <v>0</v>
      </c>
      <c r="E3729" s="41">
        <f t="shared" ref="E3729" si="1403">E3730</f>
        <v>69000</v>
      </c>
      <c r="F3729" s="283">
        <v>0</v>
      </c>
      <c r="G3729" s="266"/>
      <c r="H3729" s="264"/>
    </row>
    <row r="3730" spans="1:8" s="51" customFormat="1" x14ac:dyDescent="0.2">
      <c r="A3730" s="42">
        <v>621000</v>
      </c>
      <c r="B3730" s="47" t="s">
        <v>268</v>
      </c>
      <c r="C3730" s="41">
        <f>0+C3731</f>
        <v>0</v>
      </c>
      <c r="D3730" s="41">
        <f>0+D3731</f>
        <v>0</v>
      </c>
      <c r="E3730" s="41">
        <f>0+E3731</f>
        <v>69000</v>
      </c>
      <c r="F3730" s="283">
        <v>0</v>
      </c>
      <c r="G3730" s="266"/>
      <c r="H3730" s="264"/>
    </row>
    <row r="3731" spans="1:8" s="26" customFormat="1" x14ac:dyDescent="0.2">
      <c r="A3731" s="52">
        <v>621900</v>
      </c>
      <c r="B3731" s="45" t="s">
        <v>275</v>
      </c>
      <c r="C3731" s="54">
        <v>0</v>
      </c>
      <c r="D3731" s="54">
        <v>0</v>
      </c>
      <c r="E3731" s="54">
        <v>69000</v>
      </c>
      <c r="F3731" s="280">
        <v>0</v>
      </c>
      <c r="G3731" s="25"/>
      <c r="H3731" s="264"/>
    </row>
    <row r="3732" spans="1:8" s="51" customFormat="1" x14ac:dyDescent="0.2">
      <c r="A3732" s="42">
        <v>630000</v>
      </c>
      <c r="B3732" s="47" t="s">
        <v>277</v>
      </c>
      <c r="C3732" s="41">
        <f>C3736+C3733</f>
        <v>952000</v>
      </c>
      <c r="D3732" s="41">
        <f>D3736+D3733</f>
        <v>850000</v>
      </c>
      <c r="E3732" s="41">
        <f>E3736+E3733</f>
        <v>413300</v>
      </c>
      <c r="F3732" s="283">
        <f>D3732/C3732*100</f>
        <v>89.285714285714292</v>
      </c>
      <c r="G3732" s="266"/>
      <c r="H3732" s="264"/>
    </row>
    <row r="3733" spans="1:8" s="51" customFormat="1" x14ac:dyDescent="0.2">
      <c r="A3733" s="42">
        <v>631000</v>
      </c>
      <c r="B3733" s="47" t="s">
        <v>278</v>
      </c>
      <c r="C3733" s="41">
        <f>SUM(C3734:C3735)</f>
        <v>0</v>
      </c>
      <c r="D3733" s="41">
        <f>SUM(D3734:D3735)</f>
        <v>0</v>
      </c>
      <c r="E3733" s="41">
        <f>SUM(E3734:E3735)</f>
        <v>413300</v>
      </c>
      <c r="F3733" s="283">
        <v>0</v>
      </c>
      <c r="G3733" s="266"/>
      <c r="H3733" s="264"/>
    </row>
    <row r="3734" spans="1:8" s="26" customFormat="1" x14ac:dyDescent="0.2">
      <c r="A3734" s="52">
        <v>631100</v>
      </c>
      <c r="B3734" s="45" t="s">
        <v>279</v>
      </c>
      <c r="C3734" s="54">
        <v>0</v>
      </c>
      <c r="D3734" s="46">
        <v>0</v>
      </c>
      <c r="E3734" s="46">
        <v>208300</v>
      </c>
      <c r="F3734" s="280">
        <v>0</v>
      </c>
      <c r="G3734" s="25"/>
      <c r="H3734" s="264"/>
    </row>
    <row r="3735" spans="1:8" s="26" customFormat="1" x14ac:dyDescent="0.2">
      <c r="A3735" s="52">
        <v>631300</v>
      </c>
      <c r="B3735" s="45" t="s">
        <v>730</v>
      </c>
      <c r="C3735" s="54">
        <v>0</v>
      </c>
      <c r="D3735" s="54">
        <v>0</v>
      </c>
      <c r="E3735" s="46">
        <v>205000</v>
      </c>
      <c r="F3735" s="280">
        <v>0</v>
      </c>
      <c r="G3735" s="25"/>
      <c r="H3735" s="264"/>
    </row>
    <row r="3736" spans="1:8" s="51" customFormat="1" x14ac:dyDescent="0.2">
      <c r="A3736" s="42">
        <v>638000</v>
      </c>
      <c r="B3736" s="47" t="s">
        <v>284</v>
      </c>
      <c r="C3736" s="41">
        <f t="shared" ref="C3736" si="1404">C3737</f>
        <v>952000</v>
      </c>
      <c r="D3736" s="41">
        <f t="shared" ref="D3736" si="1405">D3737</f>
        <v>850000</v>
      </c>
      <c r="E3736" s="41">
        <f t="shared" ref="E3736" si="1406">E3737</f>
        <v>0</v>
      </c>
      <c r="F3736" s="283">
        <f>D3736/C3736*100</f>
        <v>89.285714285714292</v>
      </c>
      <c r="G3736" s="266"/>
      <c r="H3736" s="264"/>
    </row>
    <row r="3737" spans="1:8" s="26" customFormat="1" x14ac:dyDescent="0.2">
      <c r="A3737" s="52">
        <v>638100</v>
      </c>
      <c r="B3737" s="45" t="s">
        <v>285</v>
      </c>
      <c r="C3737" s="54">
        <v>952000</v>
      </c>
      <c r="D3737" s="46">
        <v>850000</v>
      </c>
      <c r="E3737" s="54">
        <v>0</v>
      </c>
      <c r="F3737" s="280">
        <f>D3737/C3737*100</f>
        <v>89.285714285714292</v>
      </c>
      <c r="G3737" s="25"/>
      <c r="H3737" s="264"/>
    </row>
    <row r="3738" spans="1:8" s="96" customFormat="1" x14ac:dyDescent="0.2">
      <c r="A3738" s="86"/>
      <c r="B3738" s="87" t="s">
        <v>294</v>
      </c>
      <c r="C3738" s="81">
        <f>C3684+C3713+C3732+C3716+C3729</f>
        <v>44482700</v>
      </c>
      <c r="D3738" s="81">
        <f>D3684+D3713+D3732+D3716+D3729</f>
        <v>44831000</v>
      </c>
      <c r="E3738" s="81">
        <f>E3684+E3713+E3732+E3716+E3729</f>
        <v>19702200</v>
      </c>
      <c r="F3738" s="30">
        <f>D3738/C3738*100</f>
        <v>100.78300103186182</v>
      </c>
      <c r="G3738" s="273"/>
      <c r="H3738" s="264"/>
    </row>
    <row r="3739" spans="1:8" s="26" customFormat="1" x14ac:dyDescent="0.2">
      <c r="A3739" s="36"/>
      <c r="B3739" s="40"/>
      <c r="C3739" s="63"/>
      <c r="D3739" s="63"/>
      <c r="E3739" s="63"/>
      <c r="F3739" s="145"/>
      <c r="G3739" s="25"/>
      <c r="H3739" s="264"/>
    </row>
    <row r="3740" spans="1:8" s="26" customFormat="1" x14ac:dyDescent="0.2">
      <c r="A3740" s="36"/>
      <c r="B3740" s="40"/>
      <c r="C3740" s="63"/>
      <c r="D3740" s="63"/>
      <c r="E3740" s="63"/>
      <c r="F3740" s="145"/>
      <c r="G3740" s="25"/>
      <c r="H3740" s="264"/>
    </row>
    <row r="3741" spans="1:8" s="26" customFormat="1" x14ac:dyDescent="0.2">
      <c r="A3741" s="44" t="s">
        <v>360</v>
      </c>
      <c r="B3741" s="47"/>
      <c r="C3741" s="63"/>
      <c r="D3741" s="63"/>
      <c r="E3741" s="63"/>
      <c r="F3741" s="145"/>
      <c r="G3741" s="25"/>
      <c r="H3741" s="264"/>
    </row>
    <row r="3742" spans="1:8" s="26" customFormat="1" x14ac:dyDescent="0.2">
      <c r="A3742" s="44" t="s">
        <v>490</v>
      </c>
      <c r="B3742" s="47"/>
      <c r="C3742" s="63"/>
      <c r="D3742" s="63"/>
      <c r="E3742" s="63"/>
      <c r="F3742" s="145"/>
      <c r="G3742" s="25"/>
      <c r="H3742" s="264"/>
    </row>
    <row r="3743" spans="1:8" s="26" customFormat="1" x14ac:dyDescent="0.2">
      <c r="A3743" s="44" t="s">
        <v>410</v>
      </c>
      <c r="B3743" s="47"/>
      <c r="C3743" s="63"/>
      <c r="D3743" s="63"/>
      <c r="E3743" s="63"/>
      <c r="F3743" s="145"/>
      <c r="G3743" s="25"/>
      <c r="H3743" s="264"/>
    </row>
    <row r="3744" spans="1:8" s="26" customFormat="1" x14ac:dyDescent="0.2">
      <c r="A3744" s="44" t="s">
        <v>293</v>
      </c>
      <c r="B3744" s="47"/>
      <c r="C3744" s="63"/>
      <c r="D3744" s="63"/>
      <c r="E3744" s="63"/>
      <c r="F3744" s="145"/>
      <c r="G3744" s="25"/>
      <c r="H3744" s="264"/>
    </row>
    <row r="3745" spans="1:8" s="26" customFormat="1" x14ac:dyDescent="0.2">
      <c r="A3745" s="44"/>
      <c r="B3745" s="72"/>
      <c r="C3745" s="63"/>
      <c r="D3745" s="63"/>
      <c r="E3745" s="63"/>
      <c r="F3745" s="145"/>
      <c r="G3745" s="25"/>
      <c r="H3745" s="264"/>
    </row>
    <row r="3746" spans="1:8" s="51" customFormat="1" x14ac:dyDescent="0.2">
      <c r="A3746" s="42">
        <v>410000</v>
      </c>
      <c r="B3746" s="43" t="s">
        <v>42</v>
      </c>
      <c r="C3746" s="41">
        <f t="shared" ref="C3746" si="1407">C3747+C3752</f>
        <v>1010400</v>
      </c>
      <c r="D3746" s="41">
        <f t="shared" ref="D3746" si="1408">D3747+D3752</f>
        <v>1021700</v>
      </c>
      <c r="E3746" s="41">
        <f t="shared" ref="E3746" si="1409">E3747+E3752</f>
        <v>543000</v>
      </c>
      <c r="F3746" s="283">
        <f>D3746/C3746*100</f>
        <v>101.118368962787</v>
      </c>
      <c r="G3746" s="266"/>
      <c r="H3746" s="264"/>
    </row>
    <row r="3747" spans="1:8" s="51" customFormat="1" x14ac:dyDescent="0.2">
      <c r="A3747" s="42">
        <v>411000</v>
      </c>
      <c r="B3747" s="43" t="s">
        <v>43</v>
      </c>
      <c r="C3747" s="41">
        <f t="shared" ref="C3747" si="1410">SUM(C3748:C3751)</f>
        <v>888600</v>
      </c>
      <c r="D3747" s="41">
        <f t="shared" ref="D3747" si="1411">SUM(D3748:D3751)</f>
        <v>899900</v>
      </c>
      <c r="E3747" s="41">
        <f>SUM(E3748:E3751)</f>
        <v>73100</v>
      </c>
      <c r="F3747" s="283">
        <f>D3747/C3747*100</f>
        <v>101.27166329056942</v>
      </c>
      <c r="G3747" s="266"/>
      <c r="H3747" s="264"/>
    </row>
    <row r="3748" spans="1:8" s="26" customFormat="1" x14ac:dyDescent="0.2">
      <c r="A3748" s="52">
        <v>411100</v>
      </c>
      <c r="B3748" s="45" t="s">
        <v>44</v>
      </c>
      <c r="C3748" s="54">
        <v>880900</v>
      </c>
      <c r="D3748" s="46">
        <v>890000</v>
      </c>
      <c r="E3748" s="46">
        <f>3100+25000+7400+4000+200+700</f>
        <v>40400</v>
      </c>
      <c r="F3748" s="280">
        <f>D3748/C3748*100</f>
        <v>101.03303439663979</v>
      </c>
      <c r="G3748" s="25"/>
      <c r="H3748" s="264"/>
    </row>
    <row r="3749" spans="1:8" s="26" customFormat="1" ht="40.5" x14ac:dyDescent="0.2">
      <c r="A3749" s="52">
        <v>411200</v>
      </c>
      <c r="B3749" s="45" t="s">
        <v>45</v>
      </c>
      <c r="C3749" s="54">
        <v>5500</v>
      </c>
      <c r="D3749" s="46">
        <v>6000</v>
      </c>
      <c r="E3749" s="46">
        <f>20000+4000+100+200+600+1000+800</f>
        <v>26700</v>
      </c>
      <c r="F3749" s="280">
        <f>D3749/C3749*100</f>
        <v>109.09090909090908</v>
      </c>
      <c r="G3749" s="25"/>
      <c r="H3749" s="264"/>
    </row>
    <row r="3750" spans="1:8" s="26" customFormat="1" ht="40.5" x14ac:dyDescent="0.2">
      <c r="A3750" s="52">
        <v>411300</v>
      </c>
      <c r="B3750" s="45" t="s">
        <v>46</v>
      </c>
      <c r="C3750" s="54">
        <v>2200</v>
      </c>
      <c r="D3750" s="46">
        <v>3900</v>
      </c>
      <c r="E3750" s="46">
        <f>200+1600+400+200+100+100</f>
        <v>2600</v>
      </c>
      <c r="F3750" s="280">
        <f>D3750/C3750*100</f>
        <v>177.27272727272728</v>
      </c>
      <c r="G3750" s="25"/>
      <c r="H3750" s="264"/>
    </row>
    <row r="3751" spans="1:8" s="26" customFormat="1" x14ac:dyDescent="0.2">
      <c r="A3751" s="52">
        <v>411400</v>
      </c>
      <c r="B3751" s="45" t="s">
        <v>47</v>
      </c>
      <c r="C3751" s="54">
        <v>0</v>
      </c>
      <c r="D3751" s="46">
        <v>0</v>
      </c>
      <c r="E3751" s="46">
        <f>1700+1700</f>
        <v>3400</v>
      </c>
      <c r="F3751" s="280">
        <v>0</v>
      </c>
      <c r="G3751" s="25"/>
      <c r="H3751" s="264"/>
    </row>
    <row r="3752" spans="1:8" s="51" customFormat="1" x14ac:dyDescent="0.2">
      <c r="A3752" s="42">
        <v>412000</v>
      </c>
      <c r="B3752" s="47" t="s">
        <v>48</v>
      </c>
      <c r="C3752" s="41">
        <f>SUM(C3753:C3761)</f>
        <v>121800</v>
      </c>
      <c r="D3752" s="41">
        <f>SUM(D3753:D3761)</f>
        <v>121800</v>
      </c>
      <c r="E3752" s="41">
        <f>SUM(E3753:E3761)</f>
        <v>469900</v>
      </c>
      <c r="F3752" s="283">
        <f>D3752/C3752*100</f>
        <v>100</v>
      </c>
      <c r="G3752" s="266"/>
      <c r="H3752" s="264"/>
    </row>
    <row r="3753" spans="1:8" s="26" customFormat="1" ht="40.5" x14ac:dyDescent="0.2">
      <c r="A3753" s="52">
        <v>412200</v>
      </c>
      <c r="B3753" s="45" t="s">
        <v>50</v>
      </c>
      <c r="C3753" s="54">
        <v>0</v>
      </c>
      <c r="D3753" s="46">
        <v>0</v>
      </c>
      <c r="E3753" s="46">
        <v>42300</v>
      </c>
      <c r="F3753" s="280">
        <v>0</v>
      </c>
      <c r="G3753" s="25"/>
      <c r="H3753" s="264"/>
    </row>
    <row r="3754" spans="1:8" s="26" customFormat="1" x14ac:dyDescent="0.2">
      <c r="A3754" s="52">
        <v>412300</v>
      </c>
      <c r="B3754" s="45" t="s">
        <v>51</v>
      </c>
      <c r="C3754" s="54">
        <v>0</v>
      </c>
      <c r="D3754" s="46">
        <v>0</v>
      </c>
      <c r="E3754" s="46">
        <v>8800</v>
      </c>
      <c r="F3754" s="280">
        <v>0</v>
      </c>
      <c r="G3754" s="25"/>
      <c r="H3754" s="264"/>
    </row>
    <row r="3755" spans="1:8" s="26" customFormat="1" x14ac:dyDescent="0.2">
      <c r="A3755" s="52">
        <v>412400</v>
      </c>
      <c r="B3755" s="45" t="s">
        <v>53</v>
      </c>
      <c r="C3755" s="54">
        <v>0</v>
      </c>
      <c r="D3755" s="46">
        <v>0</v>
      </c>
      <c r="E3755" s="46">
        <v>7000</v>
      </c>
      <c r="F3755" s="280">
        <v>0</v>
      </c>
      <c r="G3755" s="25"/>
      <c r="H3755" s="264"/>
    </row>
    <row r="3756" spans="1:8" s="26" customFormat="1" x14ac:dyDescent="0.2">
      <c r="A3756" s="52">
        <v>412500</v>
      </c>
      <c r="B3756" s="45" t="s">
        <v>55</v>
      </c>
      <c r="C3756" s="54">
        <v>0</v>
      </c>
      <c r="D3756" s="46">
        <v>0</v>
      </c>
      <c r="E3756" s="46">
        <v>5200</v>
      </c>
      <c r="F3756" s="280">
        <v>0</v>
      </c>
      <c r="G3756" s="25"/>
      <c r="H3756" s="264"/>
    </row>
    <row r="3757" spans="1:8" s="26" customFormat="1" x14ac:dyDescent="0.2">
      <c r="A3757" s="52">
        <v>412600</v>
      </c>
      <c r="B3757" s="45" t="s">
        <v>56</v>
      </c>
      <c r="C3757" s="54">
        <v>0</v>
      </c>
      <c r="D3757" s="46">
        <v>0</v>
      </c>
      <c r="E3757" s="46">
        <v>4500</v>
      </c>
      <c r="F3757" s="280">
        <v>0</v>
      </c>
      <c r="G3757" s="25"/>
      <c r="H3757" s="264"/>
    </row>
    <row r="3758" spans="1:8" s="26" customFormat="1" x14ac:dyDescent="0.2">
      <c r="A3758" s="52">
        <v>412700</v>
      </c>
      <c r="B3758" s="45" t="s">
        <v>58</v>
      </c>
      <c r="C3758" s="54">
        <v>0</v>
      </c>
      <c r="D3758" s="46">
        <v>0</v>
      </c>
      <c r="E3758" s="46">
        <v>23000</v>
      </c>
      <c r="F3758" s="280">
        <v>0</v>
      </c>
      <c r="G3758" s="25"/>
      <c r="H3758" s="264"/>
    </row>
    <row r="3759" spans="1:8" s="26" customFormat="1" x14ac:dyDescent="0.2">
      <c r="A3759" s="52">
        <v>412900</v>
      </c>
      <c r="B3759" s="45" t="s">
        <v>73</v>
      </c>
      <c r="C3759" s="54">
        <v>120000</v>
      </c>
      <c r="D3759" s="46">
        <v>120000</v>
      </c>
      <c r="E3759" s="46">
        <v>0</v>
      </c>
      <c r="F3759" s="280">
        <f>D3759/C3759*100</f>
        <v>100</v>
      </c>
      <c r="G3759" s="25"/>
      <c r="H3759" s="264"/>
    </row>
    <row r="3760" spans="1:8" s="26" customFormat="1" x14ac:dyDescent="0.2">
      <c r="A3760" s="52">
        <v>412900</v>
      </c>
      <c r="B3760" s="45" t="s">
        <v>76</v>
      </c>
      <c r="C3760" s="54">
        <v>1800</v>
      </c>
      <c r="D3760" s="46">
        <v>1800</v>
      </c>
      <c r="E3760" s="46">
        <v>0</v>
      </c>
      <c r="F3760" s="280">
        <f>D3760/C3760*100</f>
        <v>100</v>
      </c>
      <c r="G3760" s="25"/>
      <c r="H3760" s="264"/>
    </row>
    <row r="3761" spans="1:8" s="26" customFormat="1" x14ac:dyDescent="0.2">
      <c r="A3761" s="52">
        <v>412900</v>
      </c>
      <c r="B3761" s="49" t="s">
        <v>78</v>
      </c>
      <c r="C3761" s="54">
        <v>0</v>
      </c>
      <c r="D3761" s="46">
        <v>0</v>
      </c>
      <c r="E3761" s="46">
        <v>379100</v>
      </c>
      <c r="F3761" s="280">
        <v>0</v>
      </c>
      <c r="G3761" s="25"/>
      <c r="H3761" s="264"/>
    </row>
    <row r="3762" spans="1:8" s="51" customFormat="1" x14ac:dyDescent="0.2">
      <c r="A3762" s="42">
        <v>510000</v>
      </c>
      <c r="B3762" s="47" t="s">
        <v>245</v>
      </c>
      <c r="C3762" s="41">
        <f t="shared" ref="C3762" si="1412">C3763</f>
        <v>0</v>
      </c>
      <c r="D3762" s="41">
        <f t="shared" ref="D3762" si="1413">D3763</f>
        <v>0</v>
      </c>
      <c r="E3762" s="41">
        <f t="shared" ref="E3762" si="1414">E3763</f>
        <v>16000</v>
      </c>
      <c r="F3762" s="283">
        <v>0</v>
      </c>
      <c r="G3762" s="266"/>
      <c r="H3762" s="264"/>
    </row>
    <row r="3763" spans="1:8" s="51" customFormat="1" x14ac:dyDescent="0.2">
      <c r="A3763" s="42">
        <v>511000</v>
      </c>
      <c r="B3763" s="47" t="s">
        <v>246</v>
      </c>
      <c r="C3763" s="41">
        <f>C3764+0</f>
        <v>0</v>
      </c>
      <c r="D3763" s="41">
        <f>D3764+0</f>
        <v>0</v>
      </c>
      <c r="E3763" s="41">
        <f>E3764+0</f>
        <v>16000</v>
      </c>
      <c r="F3763" s="283">
        <v>0</v>
      </c>
      <c r="G3763" s="266"/>
      <c r="H3763" s="264"/>
    </row>
    <row r="3764" spans="1:8" s="26" customFormat="1" x14ac:dyDescent="0.2">
      <c r="A3764" s="52">
        <v>511300</v>
      </c>
      <c r="B3764" s="45" t="s">
        <v>249</v>
      </c>
      <c r="C3764" s="54">
        <v>0</v>
      </c>
      <c r="D3764" s="46">
        <v>0</v>
      </c>
      <c r="E3764" s="46">
        <v>16000</v>
      </c>
      <c r="F3764" s="280">
        <v>0</v>
      </c>
      <c r="G3764" s="25"/>
      <c r="H3764" s="264"/>
    </row>
    <row r="3765" spans="1:8" s="26" customFormat="1" x14ac:dyDescent="0.2">
      <c r="A3765" s="42">
        <v>630000</v>
      </c>
      <c r="B3765" s="47" t="s">
        <v>277</v>
      </c>
      <c r="C3765" s="41">
        <f t="shared" ref="C3765:C3766" si="1415">C3766</f>
        <v>500</v>
      </c>
      <c r="D3765" s="41">
        <f t="shared" ref="D3765:D3766" si="1416">D3766</f>
        <v>0</v>
      </c>
      <c r="E3765" s="41">
        <f t="shared" ref="E3765:E3766" si="1417">E3766</f>
        <v>0</v>
      </c>
      <c r="F3765" s="283">
        <f>D3765/C3765*100</f>
        <v>0</v>
      </c>
      <c r="G3765" s="25"/>
      <c r="H3765" s="264"/>
    </row>
    <row r="3766" spans="1:8" s="26" customFormat="1" x14ac:dyDescent="0.2">
      <c r="A3766" s="42">
        <v>638000</v>
      </c>
      <c r="B3766" s="47" t="s">
        <v>284</v>
      </c>
      <c r="C3766" s="41">
        <f t="shared" si="1415"/>
        <v>500</v>
      </c>
      <c r="D3766" s="41">
        <f t="shared" si="1416"/>
        <v>0</v>
      </c>
      <c r="E3766" s="41">
        <f t="shared" si="1417"/>
        <v>0</v>
      </c>
      <c r="F3766" s="283">
        <f>D3766/C3766*100</f>
        <v>0</v>
      </c>
      <c r="G3766" s="25"/>
      <c r="H3766" s="264"/>
    </row>
    <row r="3767" spans="1:8" s="26" customFormat="1" x14ac:dyDescent="0.2">
      <c r="A3767" s="52">
        <v>638100</v>
      </c>
      <c r="B3767" s="45" t="s">
        <v>285</v>
      </c>
      <c r="C3767" s="54">
        <v>500</v>
      </c>
      <c r="D3767" s="46">
        <v>0</v>
      </c>
      <c r="E3767" s="54">
        <v>0</v>
      </c>
      <c r="F3767" s="280">
        <f>D3767/C3767*100</f>
        <v>0</v>
      </c>
      <c r="G3767" s="25"/>
      <c r="H3767" s="264"/>
    </row>
    <row r="3768" spans="1:8" s="96" customFormat="1" x14ac:dyDescent="0.2">
      <c r="A3768" s="86"/>
      <c r="B3768" s="87" t="s">
        <v>294</v>
      </c>
      <c r="C3768" s="81">
        <f>C3746+0+C3765+C3762</f>
        <v>1010900</v>
      </c>
      <c r="D3768" s="81">
        <f>D3746+0+D3765+D3762</f>
        <v>1021700</v>
      </c>
      <c r="E3768" s="81">
        <f>E3746+0+E3765+E3762</f>
        <v>559000</v>
      </c>
      <c r="F3768" s="30">
        <f>D3768/C3768*100</f>
        <v>101.06835493124937</v>
      </c>
      <c r="G3768" s="273"/>
      <c r="H3768" s="264"/>
    </row>
    <row r="3769" spans="1:8" s="26" customFormat="1" x14ac:dyDescent="0.2">
      <c r="A3769" s="36"/>
      <c r="B3769" s="40"/>
      <c r="C3769" s="63"/>
      <c r="D3769" s="63"/>
      <c r="E3769" s="63"/>
      <c r="F3769" s="145"/>
      <c r="G3769" s="25"/>
      <c r="H3769" s="264"/>
    </row>
    <row r="3770" spans="1:8" s="26" customFormat="1" x14ac:dyDescent="0.2">
      <c r="A3770" s="36"/>
      <c r="B3770" s="40"/>
      <c r="C3770" s="63"/>
      <c r="D3770" s="63"/>
      <c r="E3770" s="63"/>
      <c r="F3770" s="145"/>
      <c r="G3770" s="25"/>
      <c r="H3770" s="264"/>
    </row>
    <row r="3771" spans="1:8" s="26" customFormat="1" x14ac:dyDescent="0.2">
      <c r="A3771" s="44" t="s">
        <v>361</v>
      </c>
      <c r="B3771" s="47"/>
      <c r="C3771" s="63"/>
      <c r="D3771" s="63"/>
      <c r="E3771" s="63"/>
      <c r="F3771" s="145"/>
      <c r="G3771" s="25"/>
      <c r="H3771" s="264"/>
    </row>
    <row r="3772" spans="1:8" s="26" customFormat="1" x14ac:dyDescent="0.2">
      <c r="A3772" s="44" t="s">
        <v>490</v>
      </c>
      <c r="B3772" s="47"/>
      <c r="C3772" s="63"/>
      <c r="D3772" s="63"/>
      <c r="E3772" s="63"/>
      <c r="F3772" s="145"/>
      <c r="G3772" s="25"/>
      <c r="H3772" s="264"/>
    </row>
    <row r="3773" spans="1:8" s="26" customFormat="1" x14ac:dyDescent="0.2">
      <c r="A3773" s="44" t="s">
        <v>411</v>
      </c>
      <c r="B3773" s="47"/>
      <c r="C3773" s="63"/>
      <c r="D3773" s="63"/>
      <c r="E3773" s="63"/>
      <c r="F3773" s="145"/>
      <c r="G3773" s="25"/>
      <c r="H3773" s="264"/>
    </row>
    <row r="3774" spans="1:8" s="26" customFormat="1" x14ac:dyDescent="0.2">
      <c r="A3774" s="44" t="s">
        <v>293</v>
      </c>
      <c r="B3774" s="47"/>
      <c r="C3774" s="63"/>
      <c r="D3774" s="63"/>
      <c r="E3774" s="63"/>
      <c r="F3774" s="145"/>
      <c r="G3774" s="25"/>
      <c r="H3774" s="264"/>
    </row>
    <row r="3775" spans="1:8" s="26" customFormat="1" x14ac:dyDescent="0.2">
      <c r="A3775" s="44"/>
      <c r="B3775" s="72"/>
      <c r="C3775" s="63"/>
      <c r="D3775" s="63"/>
      <c r="E3775" s="63"/>
      <c r="F3775" s="145"/>
      <c r="G3775" s="25"/>
      <c r="H3775" s="264"/>
    </row>
    <row r="3776" spans="1:8" s="51" customFormat="1" x14ac:dyDescent="0.2">
      <c r="A3776" s="42">
        <v>410000</v>
      </c>
      <c r="B3776" s="43" t="s">
        <v>42</v>
      </c>
      <c r="C3776" s="41">
        <f>C3777+C3780</f>
        <v>481600</v>
      </c>
      <c r="D3776" s="41">
        <f>D3777+D3780</f>
        <v>486500</v>
      </c>
      <c r="E3776" s="41">
        <f>E3777+E3780</f>
        <v>20000</v>
      </c>
      <c r="F3776" s="283">
        <f t="shared" ref="F3776:F3787" si="1418">D3776/C3776*100</f>
        <v>101.01744186046511</v>
      </c>
      <c r="G3776" s="266"/>
      <c r="H3776" s="264"/>
    </row>
    <row r="3777" spans="1:8" s="51" customFormat="1" x14ac:dyDescent="0.2">
      <c r="A3777" s="42">
        <v>411000</v>
      </c>
      <c r="B3777" s="43" t="s">
        <v>43</v>
      </c>
      <c r="C3777" s="41">
        <f>SUM(C3778:C3779)</f>
        <v>379100</v>
      </c>
      <c r="D3777" s="41">
        <f>SUM(D3778:D3779)</f>
        <v>390000</v>
      </c>
      <c r="E3777" s="41">
        <f>SUM(E3778:E3779)</f>
        <v>5000</v>
      </c>
      <c r="F3777" s="283">
        <f t="shared" si="1418"/>
        <v>102.87523080981271</v>
      </c>
      <c r="G3777" s="266"/>
      <c r="H3777" s="264"/>
    </row>
    <row r="3778" spans="1:8" s="26" customFormat="1" x14ac:dyDescent="0.2">
      <c r="A3778" s="52">
        <v>411100</v>
      </c>
      <c r="B3778" s="45" t="s">
        <v>44</v>
      </c>
      <c r="C3778" s="54">
        <v>374100</v>
      </c>
      <c r="D3778" s="46">
        <v>384000</v>
      </c>
      <c r="E3778" s="54">
        <v>0</v>
      </c>
      <c r="F3778" s="280">
        <f t="shared" si="1418"/>
        <v>102.64635124298316</v>
      </c>
      <c r="G3778" s="25"/>
      <c r="H3778" s="264"/>
    </row>
    <row r="3779" spans="1:8" s="26" customFormat="1" ht="40.5" x14ac:dyDescent="0.2">
      <c r="A3779" s="52">
        <v>411200</v>
      </c>
      <c r="B3779" s="45" t="s">
        <v>45</v>
      </c>
      <c r="C3779" s="54">
        <v>4999.9999999999991</v>
      </c>
      <c r="D3779" s="46">
        <v>6000</v>
      </c>
      <c r="E3779" s="46">
        <v>5000</v>
      </c>
      <c r="F3779" s="280">
        <f t="shared" si="1418"/>
        <v>120.00000000000001</v>
      </c>
      <c r="G3779" s="25"/>
      <c r="H3779" s="264"/>
    </row>
    <row r="3780" spans="1:8" s="51" customFormat="1" x14ac:dyDescent="0.2">
      <c r="A3780" s="42">
        <v>412000</v>
      </c>
      <c r="B3780" s="47" t="s">
        <v>48</v>
      </c>
      <c r="C3780" s="41">
        <f>SUM(C3781:C3788)</f>
        <v>102500</v>
      </c>
      <c r="D3780" s="41">
        <f>SUM(D3781:D3788)</f>
        <v>96500</v>
      </c>
      <c r="E3780" s="41">
        <f>SUM(E3781:E3788)</f>
        <v>15000</v>
      </c>
      <c r="F3780" s="283">
        <f t="shared" si="1418"/>
        <v>94.146341463414629</v>
      </c>
      <c r="G3780" s="266"/>
      <c r="H3780" s="264"/>
    </row>
    <row r="3781" spans="1:8" s="26" customFormat="1" ht="40.5" x14ac:dyDescent="0.2">
      <c r="A3781" s="52">
        <v>412200</v>
      </c>
      <c r="B3781" s="45" t="s">
        <v>50</v>
      </c>
      <c r="C3781" s="54">
        <v>20999.999999999996</v>
      </c>
      <c r="D3781" s="46">
        <v>20000</v>
      </c>
      <c r="E3781" s="46">
        <v>6000</v>
      </c>
      <c r="F3781" s="280">
        <f t="shared" si="1418"/>
        <v>95.238095238095255</v>
      </c>
      <c r="G3781" s="25"/>
      <c r="H3781" s="264"/>
    </row>
    <row r="3782" spans="1:8" s="26" customFormat="1" x14ac:dyDescent="0.2">
      <c r="A3782" s="52">
        <v>412300</v>
      </c>
      <c r="B3782" s="45" t="s">
        <v>51</v>
      </c>
      <c r="C3782" s="54">
        <v>3500</v>
      </c>
      <c r="D3782" s="46">
        <v>3000</v>
      </c>
      <c r="E3782" s="46">
        <v>1000</v>
      </c>
      <c r="F3782" s="280">
        <f t="shared" si="1418"/>
        <v>85.714285714285708</v>
      </c>
      <c r="G3782" s="25"/>
      <c r="H3782" s="264"/>
    </row>
    <row r="3783" spans="1:8" s="26" customFormat="1" x14ac:dyDescent="0.2">
      <c r="A3783" s="52">
        <v>412500</v>
      </c>
      <c r="B3783" s="45" t="s">
        <v>55</v>
      </c>
      <c r="C3783" s="54">
        <v>2500</v>
      </c>
      <c r="D3783" s="46">
        <v>1500</v>
      </c>
      <c r="E3783" s="46">
        <v>0</v>
      </c>
      <c r="F3783" s="280">
        <f t="shared" si="1418"/>
        <v>60</v>
      </c>
      <c r="G3783" s="25"/>
      <c r="H3783" s="264"/>
    </row>
    <row r="3784" spans="1:8" s="26" customFormat="1" x14ac:dyDescent="0.2">
      <c r="A3784" s="52">
        <v>412600</v>
      </c>
      <c r="B3784" s="45" t="s">
        <v>56</v>
      </c>
      <c r="C3784" s="54">
        <v>5000</v>
      </c>
      <c r="D3784" s="46">
        <v>4000</v>
      </c>
      <c r="E3784" s="46">
        <v>1000</v>
      </c>
      <c r="F3784" s="280">
        <f t="shared" si="1418"/>
        <v>80</v>
      </c>
      <c r="G3784" s="25"/>
      <c r="H3784" s="264"/>
    </row>
    <row r="3785" spans="1:8" s="26" customFormat="1" x14ac:dyDescent="0.2">
      <c r="A3785" s="52">
        <v>412700</v>
      </c>
      <c r="B3785" s="45" t="s">
        <v>58</v>
      </c>
      <c r="C3785" s="54">
        <v>9000</v>
      </c>
      <c r="D3785" s="46">
        <v>7000</v>
      </c>
      <c r="E3785" s="46">
        <v>2000</v>
      </c>
      <c r="F3785" s="280">
        <f t="shared" si="1418"/>
        <v>77.777777777777786</v>
      </c>
      <c r="G3785" s="25"/>
      <c r="H3785" s="264"/>
    </row>
    <row r="3786" spans="1:8" s="26" customFormat="1" x14ac:dyDescent="0.2">
      <c r="A3786" s="52">
        <v>412900</v>
      </c>
      <c r="B3786" s="49" t="s">
        <v>73</v>
      </c>
      <c r="C3786" s="54">
        <v>60000</v>
      </c>
      <c r="D3786" s="46">
        <v>59500</v>
      </c>
      <c r="E3786" s="54">
        <v>0</v>
      </c>
      <c r="F3786" s="280">
        <f t="shared" si="1418"/>
        <v>99.166666666666671</v>
      </c>
      <c r="G3786" s="25"/>
      <c r="H3786" s="264"/>
    </row>
    <row r="3787" spans="1:8" s="26" customFormat="1" x14ac:dyDescent="0.2">
      <c r="A3787" s="52">
        <v>412900</v>
      </c>
      <c r="B3787" s="49" t="s">
        <v>75</v>
      </c>
      <c r="C3787" s="54">
        <v>1500</v>
      </c>
      <c r="D3787" s="46">
        <v>1500</v>
      </c>
      <c r="E3787" s="54">
        <v>0</v>
      </c>
      <c r="F3787" s="280">
        <f t="shared" si="1418"/>
        <v>100</v>
      </c>
      <c r="G3787" s="25"/>
      <c r="H3787" s="264"/>
    </row>
    <row r="3788" spans="1:8" s="26" customFormat="1" x14ac:dyDescent="0.2">
      <c r="A3788" s="52">
        <v>412900</v>
      </c>
      <c r="B3788" s="49" t="s">
        <v>78</v>
      </c>
      <c r="C3788" s="54">
        <v>0</v>
      </c>
      <c r="D3788" s="46">
        <v>0</v>
      </c>
      <c r="E3788" s="46">
        <v>5000</v>
      </c>
      <c r="F3788" s="280">
        <v>0</v>
      </c>
      <c r="G3788" s="25"/>
      <c r="H3788" s="264"/>
    </row>
    <row r="3789" spans="1:8" s="51" customFormat="1" x14ac:dyDescent="0.2">
      <c r="A3789" s="42">
        <v>510000</v>
      </c>
      <c r="B3789" s="47" t="s">
        <v>245</v>
      </c>
      <c r="C3789" s="41">
        <f t="shared" ref="C3789" si="1419">C3790</f>
        <v>0</v>
      </c>
      <c r="D3789" s="41">
        <f t="shared" ref="D3789" si="1420">D3790</f>
        <v>0</v>
      </c>
      <c r="E3789" s="41">
        <f t="shared" ref="E3789" si="1421">E3790</f>
        <v>10000</v>
      </c>
      <c r="F3789" s="283">
        <v>0</v>
      </c>
      <c r="G3789" s="266"/>
      <c r="H3789" s="264"/>
    </row>
    <row r="3790" spans="1:8" s="51" customFormat="1" x14ac:dyDescent="0.2">
      <c r="A3790" s="42">
        <v>511000</v>
      </c>
      <c r="B3790" s="47" t="s">
        <v>246</v>
      </c>
      <c r="C3790" s="41">
        <f t="shared" ref="C3790" si="1422">C3791+C3792+C3793</f>
        <v>0</v>
      </c>
      <c r="D3790" s="41">
        <f t="shared" ref="D3790" si="1423">D3791+D3792+D3793</f>
        <v>0</v>
      </c>
      <c r="E3790" s="41">
        <f t="shared" ref="E3790" si="1424">E3791+E3792+E3793</f>
        <v>10000</v>
      </c>
      <c r="F3790" s="283">
        <v>0</v>
      </c>
      <c r="G3790" s="266"/>
      <c r="H3790" s="264"/>
    </row>
    <row r="3791" spans="1:8" s="26" customFormat="1" ht="40.5" x14ac:dyDescent="0.2">
      <c r="A3791" s="52">
        <v>511200</v>
      </c>
      <c r="B3791" s="45" t="s">
        <v>248</v>
      </c>
      <c r="C3791" s="54">
        <v>0</v>
      </c>
      <c r="D3791" s="46">
        <v>0</v>
      </c>
      <c r="E3791" s="54">
        <v>8000</v>
      </c>
      <c r="F3791" s="280">
        <v>0</v>
      </c>
      <c r="G3791" s="25"/>
      <c r="H3791" s="264"/>
    </row>
    <row r="3792" spans="1:8" s="26" customFormat="1" x14ac:dyDescent="0.2">
      <c r="A3792" s="52">
        <v>511300</v>
      </c>
      <c r="B3792" s="45" t="s">
        <v>249</v>
      </c>
      <c r="C3792" s="54">
        <v>0</v>
      </c>
      <c r="D3792" s="46">
        <v>0</v>
      </c>
      <c r="E3792" s="46">
        <v>1000</v>
      </c>
      <c r="F3792" s="280">
        <v>0</v>
      </c>
      <c r="G3792" s="25"/>
      <c r="H3792" s="264"/>
    </row>
    <row r="3793" spans="1:8" s="26" customFormat="1" x14ac:dyDescent="0.2">
      <c r="A3793" s="52">
        <v>511400</v>
      </c>
      <c r="B3793" s="45" t="s">
        <v>250</v>
      </c>
      <c r="C3793" s="54">
        <v>0</v>
      </c>
      <c r="D3793" s="46">
        <v>0</v>
      </c>
      <c r="E3793" s="46">
        <v>1000</v>
      </c>
      <c r="F3793" s="280">
        <v>0</v>
      </c>
      <c r="G3793" s="25"/>
      <c r="H3793" s="264"/>
    </row>
    <row r="3794" spans="1:8" s="96" customFormat="1" x14ac:dyDescent="0.2">
      <c r="A3794" s="86"/>
      <c r="B3794" s="87" t="s">
        <v>294</v>
      </c>
      <c r="C3794" s="81">
        <f>C3776+C3789</f>
        <v>481600</v>
      </c>
      <c r="D3794" s="81">
        <f>D3776+D3789</f>
        <v>486500</v>
      </c>
      <c r="E3794" s="81">
        <f>E3776+E3789</f>
        <v>30000</v>
      </c>
      <c r="F3794" s="30">
        <f>D3794/C3794*100</f>
        <v>101.01744186046511</v>
      </c>
      <c r="G3794" s="273"/>
      <c r="H3794" s="264"/>
    </row>
    <row r="3795" spans="1:8" s="26" customFormat="1" x14ac:dyDescent="0.2">
      <c r="A3795" s="36"/>
      <c r="B3795" s="40"/>
      <c r="C3795" s="63"/>
      <c r="D3795" s="63"/>
      <c r="E3795" s="63"/>
      <c r="F3795" s="145"/>
      <c r="G3795" s="25"/>
      <c r="H3795" s="264"/>
    </row>
    <row r="3796" spans="1:8" s="26" customFormat="1" x14ac:dyDescent="0.2">
      <c r="A3796" s="36"/>
      <c r="B3796" s="40"/>
      <c r="C3796" s="63"/>
      <c r="D3796" s="63"/>
      <c r="E3796" s="63"/>
      <c r="F3796" s="145"/>
      <c r="G3796" s="25"/>
      <c r="H3796" s="264"/>
    </row>
    <row r="3797" spans="1:8" s="26" customFormat="1" x14ac:dyDescent="0.2">
      <c r="A3797" s="44" t="s">
        <v>876</v>
      </c>
      <c r="B3797" s="47"/>
      <c r="C3797" s="63"/>
      <c r="D3797" s="63"/>
      <c r="E3797" s="63"/>
      <c r="F3797" s="145"/>
      <c r="G3797" s="25"/>
      <c r="H3797" s="264"/>
    </row>
    <row r="3798" spans="1:8" s="26" customFormat="1" x14ac:dyDescent="0.2">
      <c r="A3798" s="44" t="s">
        <v>490</v>
      </c>
      <c r="B3798" s="47"/>
      <c r="C3798" s="63"/>
      <c r="D3798" s="63"/>
      <c r="E3798" s="63"/>
      <c r="F3798" s="145"/>
      <c r="G3798" s="25"/>
      <c r="H3798" s="264"/>
    </row>
    <row r="3799" spans="1:8" s="26" customFormat="1" x14ac:dyDescent="0.2">
      <c r="A3799" s="44" t="s">
        <v>413</v>
      </c>
      <c r="B3799" s="47"/>
      <c r="C3799" s="63"/>
      <c r="D3799" s="63"/>
      <c r="E3799" s="63"/>
      <c r="F3799" s="145"/>
      <c r="G3799" s="25"/>
      <c r="H3799" s="264"/>
    </row>
    <row r="3800" spans="1:8" s="26" customFormat="1" x14ac:dyDescent="0.2">
      <c r="A3800" s="44" t="s">
        <v>501</v>
      </c>
      <c r="B3800" s="47"/>
      <c r="C3800" s="63"/>
      <c r="D3800" s="63"/>
      <c r="E3800" s="63"/>
      <c r="F3800" s="145"/>
      <c r="G3800" s="25"/>
      <c r="H3800" s="264"/>
    </row>
    <row r="3801" spans="1:8" s="26" customFormat="1" x14ac:dyDescent="0.2">
      <c r="A3801" s="44"/>
      <c r="B3801" s="72"/>
      <c r="C3801" s="63"/>
      <c r="D3801" s="63"/>
      <c r="E3801" s="63"/>
      <c r="F3801" s="145"/>
      <c r="G3801" s="25"/>
      <c r="H3801" s="264"/>
    </row>
    <row r="3802" spans="1:8" s="51" customFormat="1" x14ac:dyDescent="0.2">
      <c r="A3802" s="42">
        <v>410000</v>
      </c>
      <c r="B3802" s="43" t="s">
        <v>42</v>
      </c>
      <c r="C3802" s="41">
        <f>C3803+C3808+C3822+0+C3820</f>
        <v>7971500</v>
      </c>
      <c r="D3802" s="41">
        <f>D3803+D3808+D3822+0+D3820</f>
        <v>8042900</v>
      </c>
      <c r="E3802" s="41">
        <f>E3803+E3808+E3822+0+E3820</f>
        <v>1793800</v>
      </c>
      <c r="F3802" s="283">
        <f t="shared" ref="F3802:F3816" si="1425">D3802/C3802*100</f>
        <v>100.89569089882706</v>
      </c>
      <c r="G3802" s="266"/>
      <c r="H3802" s="264"/>
    </row>
    <row r="3803" spans="1:8" s="51" customFormat="1" x14ac:dyDescent="0.2">
      <c r="A3803" s="42">
        <v>411000</v>
      </c>
      <c r="B3803" s="43" t="s">
        <v>43</v>
      </c>
      <c r="C3803" s="41">
        <f t="shared" ref="C3803" si="1426">SUM(C3804:C3807)</f>
        <v>5874500</v>
      </c>
      <c r="D3803" s="41">
        <f t="shared" ref="D3803" si="1427">SUM(D3804:D3807)</f>
        <v>5876700</v>
      </c>
      <c r="E3803" s="41">
        <f t="shared" ref="E3803" si="1428">SUM(E3804:E3807)</f>
        <v>1121900</v>
      </c>
      <c r="F3803" s="283">
        <f t="shared" si="1425"/>
        <v>100.03744999574431</v>
      </c>
      <c r="G3803" s="266"/>
      <c r="H3803" s="264"/>
    </row>
    <row r="3804" spans="1:8" s="26" customFormat="1" x14ac:dyDescent="0.2">
      <c r="A3804" s="52">
        <v>411100</v>
      </c>
      <c r="B3804" s="45" t="s">
        <v>44</v>
      </c>
      <c r="C3804" s="54">
        <v>5617100</v>
      </c>
      <c r="D3804" s="46">
        <v>5650000</v>
      </c>
      <c r="E3804" s="46">
        <v>785600</v>
      </c>
      <c r="F3804" s="280">
        <f t="shared" si="1425"/>
        <v>100.58571148813445</v>
      </c>
      <c r="G3804" s="25"/>
      <c r="H3804" s="264"/>
    </row>
    <row r="3805" spans="1:8" s="26" customFormat="1" ht="40.5" x14ac:dyDescent="0.2">
      <c r="A3805" s="52">
        <v>411200</v>
      </c>
      <c r="B3805" s="45" t="s">
        <v>45</v>
      </c>
      <c r="C3805" s="54">
        <v>66600</v>
      </c>
      <c r="D3805" s="46">
        <v>62800</v>
      </c>
      <c r="E3805" s="46">
        <v>309200</v>
      </c>
      <c r="F3805" s="280">
        <f t="shared" si="1425"/>
        <v>94.294294294294289</v>
      </c>
      <c r="G3805" s="25"/>
      <c r="H3805" s="264"/>
    </row>
    <row r="3806" spans="1:8" s="26" customFormat="1" ht="40.5" x14ac:dyDescent="0.2">
      <c r="A3806" s="52">
        <v>411300</v>
      </c>
      <c r="B3806" s="45" t="s">
        <v>46</v>
      </c>
      <c r="C3806" s="54">
        <v>127100</v>
      </c>
      <c r="D3806" s="46">
        <v>81500</v>
      </c>
      <c r="E3806" s="54">
        <v>17600</v>
      </c>
      <c r="F3806" s="280">
        <f t="shared" si="1425"/>
        <v>64.122738001573566</v>
      </c>
      <c r="G3806" s="25"/>
      <c r="H3806" s="264"/>
    </row>
    <row r="3807" spans="1:8" s="26" customFormat="1" x14ac:dyDescent="0.2">
      <c r="A3807" s="52">
        <v>411400</v>
      </c>
      <c r="B3807" s="45" t="s">
        <v>47</v>
      </c>
      <c r="C3807" s="54">
        <v>63700</v>
      </c>
      <c r="D3807" s="46">
        <v>82400</v>
      </c>
      <c r="E3807" s="46">
        <v>9500</v>
      </c>
      <c r="F3807" s="280">
        <f t="shared" si="1425"/>
        <v>129.35635792778649</v>
      </c>
      <c r="G3807" s="25"/>
      <c r="H3807" s="264"/>
    </row>
    <row r="3808" spans="1:8" s="51" customFormat="1" x14ac:dyDescent="0.2">
      <c r="A3808" s="42">
        <v>412000</v>
      </c>
      <c r="B3808" s="47" t="s">
        <v>48</v>
      </c>
      <c r="C3808" s="41">
        <f t="shared" ref="C3808" si="1429">SUM(C3809:C3819)</f>
        <v>2043700</v>
      </c>
      <c r="D3808" s="41">
        <f t="shared" ref="D3808" si="1430">SUM(D3809:D3819)</f>
        <v>2114900</v>
      </c>
      <c r="E3808" s="41">
        <f>SUM(E3809:E3819)</f>
        <v>566900</v>
      </c>
      <c r="F3808" s="283">
        <f t="shared" si="1425"/>
        <v>103.48387728140138</v>
      </c>
      <c r="G3808" s="266"/>
      <c r="H3808" s="264"/>
    </row>
    <row r="3809" spans="1:8" s="26" customFormat="1" ht="40.5" x14ac:dyDescent="0.2">
      <c r="A3809" s="52">
        <v>412200</v>
      </c>
      <c r="B3809" s="45" t="s">
        <v>50</v>
      </c>
      <c r="C3809" s="54">
        <v>1676700</v>
      </c>
      <c r="D3809" s="46">
        <v>1726100</v>
      </c>
      <c r="E3809" s="46">
        <v>124200</v>
      </c>
      <c r="F3809" s="280">
        <f t="shared" si="1425"/>
        <v>102.94626349376752</v>
      </c>
      <c r="G3809" s="25"/>
      <c r="H3809" s="264"/>
    </row>
    <row r="3810" spans="1:8" s="26" customFormat="1" x14ac:dyDescent="0.2">
      <c r="A3810" s="52">
        <v>412300</v>
      </c>
      <c r="B3810" s="45" t="s">
        <v>51</v>
      </c>
      <c r="C3810" s="54">
        <v>52300</v>
      </c>
      <c r="D3810" s="46">
        <v>54200</v>
      </c>
      <c r="E3810" s="46">
        <v>37300</v>
      </c>
      <c r="F3810" s="280">
        <f t="shared" si="1425"/>
        <v>103.63288718929253</v>
      </c>
      <c r="G3810" s="25"/>
      <c r="H3810" s="264"/>
    </row>
    <row r="3811" spans="1:8" s="26" customFormat="1" x14ac:dyDescent="0.2">
      <c r="A3811" s="52">
        <v>412400</v>
      </c>
      <c r="B3811" s="45" t="s">
        <v>53</v>
      </c>
      <c r="C3811" s="54">
        <v>55600</v>
      </c>
      <c r="D3811" s="46">
        <v>56000</v>
      </c>
      <c r="E3811" s="46">
        <v>1000</v>
      </c>
      <c r="F3811" s="280">
        <f t="shared" si="1425"/>
        <v>100.71942446043165</v>
      </c>
      <c r="G3811" s="25"/>
      <c r="H3811" s="264"/>
    </row>
    <row r="3812" spans="1:8" s="26" customFormat="1" x14ac:dyDescent="0.2">
      <c r="A3812" s="52">
        <v>412500</v>
      </c>
      <c r="B3812" s="45" t="s">
        <v>55</v>
      </c>
      <c r="C3812" s="54">
        <v>136200</v>
      </c>
      <c r="D3812" s="46">
        <v>165000</v>
      </c>
      <c r="E3812" s="46">
        <v>88300</v>
      </c>
      <c r="F3812" s="280">
        <f t="shared" si="1425"/>
        <v>121.14537444933922</v>
      </c>
      <c r="G3812" s="25"/>
      <c r="H3812" s="264"/>
    </row>
    <row r="3813" spans="1:8" s="26" customFormat="1" x14ac:dyDescent="0.2">
      <c r="A3813" s="52">
        <v>412600</v>
      </c>
      <c r="B3813" s="45" t="s">
        <v>56</v>
      </c>
      <c r="C3813" s="54">
        <v>5300</v>
      </c>
      <c r="D3813" s="46">
        <v>5000</v>
      </c>
      <c r="E3813" s="46">
        <v>15300</v>
      </c>
      <c r="F3813" s="280">
        <f t="shared" si="1425"/>
        <v>94.339622641509436</v>
      </c>
      <c r="G3813" s="25"/>
      <c r="H3813" s="264"/>
    </row>
    <row r="3814" spans="1:8" s="26" customFormat="1" x14ac:dyDescent="0.2">
      <c r="A3814" s="52">
        <v>412700</v>
      </c>
      <c r="B3814" s="45" t="s">
        <v>58</v>
      </c>
      <c r="C3814" s="54">
        <v>81400</v>
      </c>
      <c r="D3814" s="46">
        <v>66200</v>
      </c>
      <c r="E3814" s="46">
        <v>59600</v>
      </c>
      <c r="F3814" s="280">
        <f t="shared" si="1425"/>
        <v>81.32678132678133</v>
      </c>
      <c r="G3814" s="25"/>
      <c r="H3814" s="264"/>
    </row>
    <row r="3815" spans="1:8" s="26" customFormat="1" x14ac:dyDescent="0.2">
      <c r="A3815" s="52">
        <v>412900</v>
      </c>
      <c r="B3815" s="45" t="s">
        <v>72</v>
      </c>
      <c r="C3815" s="54">
        <v>1300</v>
      </c>
      <c r="D3815" s="46">
        <v>1700</v>
      </c>
      <c r="E3815" s="54">
        <v>0</v>
      </c>
      <c r="F3815" s="280">
        <f t="shared" si="1425"/>
        <v>130.76923076923077</v>
      </c>
      <c r="G3815" s="25"/>
      <c r="H3815" s="264"/>
    </row>
    <row r="3816" spans="1:8" s="26" customFormat="1" x14ac:dyDescent="0.2">
      <c r="A3816" s="52">
        <v>412900</v>
      </c>
      <c r="B3816" s="45" t="s">
        <v>74</v>
      </c>
      <c r="C3816" s="54">
        <v>1500</v>
      </c>
      <c r="D3816" s="46">
        <v>1500</v>
      </c>
      <c r="E3816" s="54">
        <v>0</v>
      </c>
      <c r="F3816" s="280">
        <f t="shared" si="1425"/>
        <v>100</v>
      </c>
      <c r="G3816" s="25"/>
      <c r="H3816" s="264"/>
    </row>
    <row r="3817" spans="1:8" s="26" customFormat="1" x14ac:dyDescent="0.2">
      <c r="A3817" s="52">
        <v>412900</v>
      </c>
      <c r="B3817" s="45" t="s">
        <v>75</v>
      </c>
      <c r="C3817" s="54">
        <v>100</v>
      </c>
      <c r="D3817" s="46">
        <v>5100</v>
      </c>
      <c r="E3817" s="54">
        <v>0</v>
      </c>
      <c r="F3817" s="280"/>
      <c r="G3817" s="25"/>
      <c r="H3817" s="264"/>
    </row>
    <row r="3818" spans="1:8" s="26" customFormat="1" x14ac:dyDescent="0.2">
      <c r="A3818" s="52">
        <v>412900</v>
      </c>
      <c r="B3818" s="45" t="s">
        <v>76</v>
      </c>
      <c r="C3818" s="54">
        <v>6300</v>
      </c>
      <c r="D3818" s="46">
        <v>9100</v>
      </c>
      <c r="E3818" s="54">
        <v>0</v>
      </c>
      <c r="F3818" s="280">
        <f>D3818/C3818*100</f>
        <v>144.44444444444443</v>
      </c>
      <c r="G3818" s="25"/>
      <c r="H3818" s="264"/>
    </row>
    <row r="3819" spans="1:8" s="26" customFormat="1" x14ac:dyDescent="0.2">
      <c r="A3819" s="52">
        <v>412900</v>
      </c>
      <c r="B3819" s="45" t="s">
        <v>78</v>
      </c>
      <c r="C3819" s="54">
        <v>27000</v>
      </c>
      <c r="D3819" s="46">
        <v>25000</v>
      </c>
      <c r="E3819" s="46">
        <v>241200</v>
      </c>
      <c r="F3819" s="280">
        <f>D3819/C3819*100</f>
        <v>92.592592592592595</v>
      </c>
      <c r="G3819" s="25"/>
      <c r="H3819" s="264"/>
    </row>
    <row r="3820" spans="1:8" s="51" customFormat="1" x14ac:dyDescent="0.2">
      <c r="A3820" s="42">
        <v>415000</v>
      </c>
      <c r="B3820" s="73" t="s">
        <v>118</v>
      </c>
      <c r="C3820" s="41">
        <f t="shared" ref="C3820" si="1431">C3821</f>
        <v>0</v>
      </c>
      <c r="D3820" s="41">
        <f t="shared" ref="D3820" si="1432">D3821</f>
        <v>0</v>
      </c>
      <c r="E3820" s="41">
        <f t="shared" ref="E3820" si="1433">E3821</f>
        <v>105000</v>
      </c>
      <c r="F3820" s="283">
        <v>0</v>
      </c>
      <c r="G3820" s="266"/>
      <c r="H3820" s="264"/>
    </row>
    <row r="3821" spans="1:8" s="26" customFormat="1" x14ac:dyDescent="0.2">
      <c r="A3821" s="52">
        <v>415200</v>
      </c>
      <c r="B3821" s="45" t="s">
        <v>123</v>
      </c>
      <c r="C3821" s="54">
        <v>0</v>
      </c>
      <c r="D3821" s="46">
        <v>0</v>
      </c>
      <c r="E3821" s="46">
        <v>105000</v>
      </c>
      <c r="F3821" s="280">
        <v>0</v>
      </c>
      <c r="G3821" s="25"/>
      <c r="H3821" s="264"/>
    </row>
    <row r="3822" spans="1:8" s="51" customFormat="1" ht="40.5" x14ac:dyDescent="0.2">
      <c r="A3822" s="42">
        <v>418000</v>
      </c>
      <c r="B3822" s="47" t="s">
        <v>198</v>
      </c>
      <c r="C3822" s="41">
        <f t="shared" ref="C3822" si="1434">C3823+C3824</f>
        <v>53300</v>
      </c>
      <c r="D3822" s="41">
        <f t="shared" ref="D3822" si="1435">D3823+D3824</f>
        <v>51300</v>
      </c>
      <c r="E3822" s="41">
        <f>E3823+E3824</f>
        <v>0</v>
      </c>
      <c r="F3822" s="283">
        <f>D3822/C3822*100</f>
        <v>96.247654784240154</v>
      </c>
      <c r="G3822" s="266"/>
      <c r="H3822" s="264"/>
    </row>
    <row r="3823" spans="1:8" s="26" customFormat="1" x14ac:dyDescent="0.2">
      <c r="A3823" s="52">
        <v>418200</v>
      </c>
      <c r="B3823" s="50" t="s">
        <v>199</v>
      </c>
      <c r="C3823" s="54">
        <v>0</v>
      </c>
      <c r="D3823" s="46">
        <v>1000</v>
      </c>
      <c r="E3823" s="54">
        <v>0</v>
      </c>
      <c r="F3823" s="280">
        <v>0</v>
      </c>
      <c r="G3823" s="25"/>
      <c r="H3823" s="264"/>
    </row>
    <row r="3824" spans="1:8" s="26" customFormat="1" x14ac:dyDescent="0.2">
      <c r="A3824" s="52">
        <v>418400</v>
      </c>
      <c r="B3824" s="45" t="s">
        <v>200</v>
      </c>
      <c r="C3824" s="54">
        <v>53300</v>
      </c>
      <c r="D3824" s="46">
        <v>50300</v>
      </c>
      <c r="E3824" s="54">
        <v>0</v>
      </c>
      <c r="F3824" s="280">
        <f t="shared" ref="F3824:F3830" si="1436">D3824/C3824*100</f>
        <v>94.371482176360217</v>
      </c>
      <c r="G3824" s="25"/>
      <c r="H3824" s="264"/>
    </row>
    <row r="3825" spans="1:8" s="51" customFormat="1" x14ac:dyDescent="0.2">
      <c r="A3825" s="42">
        <v>510000</v>
      </c>
      <c r="B3825" s="47" t="s">
        <v>245</v>
      </c>
      <c r="C3825" s="41">
        <f>C3826+C3828+0</f>
        <v>2816700</v>
      </c>
      <c r="D3825" s="41">
        <f>D3826+D3828+0</f>
        <v>2834000</v>
      </c>
      <c r="E3825" s="41">
        <f>E3826+E3828+0</f>
        <v>423300</v>
      </c>
      <c r="F3825" s="283">
        <f t="shared" si="1436"/>
        <v>100.6141939148649</v>
      </c>
      <c r="G3825" s="266"/>
      <c r="H3825" s="264"/>
    </row>
    <row r="3826" spans="1:8" s="51" customFormat="1" x14ac:dyDescent="0.2">
      <c r="A3826" s="42">
        <v>511000</v>
      </c>
      <c r="B3826" s="47" t="s">
        <v>246</v>
      </c>
      <c r="C3826" s="41">
        <f>SUM(C3827:C3827)</f>
        <v>16400</v>
      </c>
      <c r="D3826" s="41">
        <f>SUM(D3827:D3827)</f>
        <v>22000</v>
      </c>
      <c r="E3826" s="41">
        <f>SUM(E3827:E3827)</f>
        <v>90500</v>
      </c>
      <c r="F3826" s="283">
        <f t="shared" si="1436"/>
        <v>134.14634146341464</v>
      </c>
      <c r="G3826" s="266"/>
      <c r="H3826" s="264"/>
    </row>
    <row r="3827" spans="1:8" s="26" customFormat="1" x14ac:dyDescent="0.2">
      <c r="A3827" s="52">
        <v>511300</v>
      </c>
      <c r="B3827" s="45" t="s">
        <v>249</v>
      </c>
      <c r="C3827" s="54">
        <v>16400</v>
      </c>
      <c r="D3827" s="46">
        <v>22000</v>
      </c>
      <c r="E3827" s="46">
        <v>90500</v>
      </c>
      <c r="F3827" s="280">
        <f t="shared" si="1436"/>
        <v>134.14634146341464</v>
      </c>
      <c r="G3827" s="25"/>
      <c r="H3827" s="264"/>
    </row>
    <row r="3828" spans="1:8" s="51" customFormat="1" x14ac:dyDescent="0.2">
      <c r="A3828" s="42">
        <v>516000</v>
      </c>
      <c r="B3828" s="47" t="s">
        <v>257</v>
      </c>
      <c r="C3828" s="41">
        <f t="shared" ref="C3828" si="1437">C3829</f>
        <v>2800300</v>
      </c>
      <c r="D3828" s="41">
        <f t="shared" ref="D3828" si="1438">D3829</f>
        <v>2812000</v>
      </c>
      <c r="E3828" s="41">
        <f>E3829</f>
        <v>332800</v>
      </c>
      <c r="F3828" s="283">
        <f t="shared" si="1436"/>
        <v>100.4178123772453</v>
      </c>
      <c r="G3828" s="266"/>
      <c r="H3828" s="264"/>
    </row>
    <row r="3829" spans="1:8" s="26" customFormat="1" x14ac:dyDescent="0.2">
      <c r="A3829" s="52">
        <v>516100</v>
      </c>
      <c r="B3829" s="45" t="s">
        <v>257</v>
      </c>
      <c r="C3829" s="54">
        <v>2800300</v>
      </c>
      <c r="D3829" s="46">
        <v>2812000</v>
      </c>
      <c r="E3829" s="46">
        <v>332800</v>
      </c>
      <c r="F3829" s="280">
        <f t="shared" si="1436"/>
        <v>100.4178123772453</v>
      </c>
      <c r="G3829" s="25"/>
      <c r="H3829" s="264"/>
    </row>
    <row r="3830" spans="1:8" s="51" customFormat="1" x14ac:dyDescent="0.2">
      <c r="A3830" s="42">
        <v>630000</v>
      </c>
      <c r="B3830" s="47" t="s">
        <v>277</v>
      </c>
      <c r="C3830" s="41">
        <f t="shared" ref="C3830" si="1439">C3834+C3831</f>
        <v>26000.000000000015</v>
      </c>
      <c r="D3830" s="41">
        <f t="shared" ref="D3830" si="1440">D3834+D3831</f>
        <v>64400</v>
      </c>
      <c r="E3830" s="41">
        <f t="shared" ref="E3830" si="1441">E3834+E3831</f>
        <v>113600</v>
      </c>
      <c r="F3830" s="283">
        <f t="shared" si="1436"/>
        <v>247.69230769230757</v>
      </c>
      <c r="G3830" s="266"/>
      <c r="H3830" s="264"/>
    </row>
    <row r="3831" spans="1:8" s="51" customFormat="1" x14ac:dyDescent="0.2">
      <c r="A3831" s="42">
        <v>631000</v>
      </c>
      <c r="B3831" s="47" t="s">
        <v>278</v>
      </c>
      <c r="C3831" s="41">
        <f t="shared" ref="C3831" si="1442">C3832+C3833</f>
        <v>0</v>
      </c>
      <c r="D3831" s="41">
        <f t="shared" ref="D3831" si="1443">D3832+D3833</f>
        <v>0</v>
      </c>
      <c r="E3831" s="41">
        <f t="shared" ref="E3831" si="1444">E3833+E3832</f>
        <v>108800</v>
      </c>
      <c r="F3831" s="283">
        <v>0</v>
      </c>
      <c r="G3831" s="266"/>
      <c r="H3831" s="264"/>
    </row>
    <row r="3832" spans="1:8" s="26" customFormat="1" x14ac:dyDescent="0.2">
      <c r="A3832" s="52">
        <v>631100</v>
      </c>
      <c r="B3832" s="45" t="s">
        <v>279</v>
      </c>
      <c r="C3832" s="54">
        <v>0</v>
      </c>
      <c r="D3832" s="46">
        <v>0</v>
      </c>
      <c r="E3832" s="46">
        <v>85800</v>
      </c>
      <c r="F3832" s="280">
        <v>0</v>
      </c>
      <c r="G3832" s="25"/>
      <c r="H3832" s="264"/>
    </row>
    <row r="3833" spans="1:8" s="26" customFormat="1" x14ac:dyDescent="0.2">
      <c r="A3833" s="52">
        <v>631900</v>
      </c>
      <c r="B3833" s="45" t="s">
        <v>281</v>
      </c>
      <c r="C3833" s="54">
        <v>0</v>
      </c>
      <c r="D3833" s="46">
        <v>0</v>
      </c>
      <c r="E3833" s="46">
        <v>23000</v>
      </c>
      <c r="F3833" s="280">
        <v>0</v>
      </c>
      <c r="G3833" s="25"/>
      <c r="H3833" s="264"/>
    </row>
    <row r="3834" spans="1:8" s="51" customFormat="1" x14ac:dyDescent="0.2">
      <c r="A3834" s="42">
        <v>638000</v>
      </c>
      <c r="B3834" s="47" t="s">
        <v>284</v>
      </c>
      <c r="C3834" s="41">
        <f t="shared" ref="C3834" si="1445">C3835</f>
        <v>26000.000000000015</v>
      </c>
      <c r="D3834" s="41">
        <f t="shared" ref="D3834" si="1446">D3835</f>
        <v>64400</v>
      </c>
      <c r="E3834" s="41">
        <f t="shared" ref="E3834" si="1447">E3835</f>
        <v>4800</v>
      </c>
      <c r="F3834" s="283">
        <f>D3834/C3834*100</f>
        <v>247.69230769230757</v>
      </c>
      <c r="G3834" s="266"/>
      <c r="H3834" s="264"/>
    </row>
    <row r="3835" spans="1:8" s="26" customFormat="1" x14ac:dyDescent="0.2">
      <c r="A3835" s="52">
        <v>638100</v>
      </c>
      <c r="B3835" s="45" t="s">
        <v>285</v>
      </c>
      <c r="C3835" s="54">
        <v>26000.000000000015</v>
      </c>
      <c r="D3835" s="46">
        <v>64400</v>
      </c>
      <c r="E3835" s="46">
        <v>4800</v>
      </c>
      <c r="F3835" s="280">
        <f>D3835/C3835*100</f>
        <v>247.69230769230757</v>
      </c>
      <c r="G3835" s="25"/>
      <c r="H3835" s="264"/>
    </row>
    <row r="3836" spans="1:8" s="96" customFormat="1" x14ac:dyDescent="0.2">
      <c r="A3836" s="86"/>
      <c r="B3836" s="87" t="s">
        <v>294</v>
      </c>
      <c r="C3836" s="81">
        <f>C3802+C3825+C3830</f>
        <v>10814200</v>
      </c>
      <c r="D3836" s="81">
        <f>D3802+D3825+D3830</f>
        <v>10941300</v>
      </c>
      <c r="E3836" s="81">
        <f>E3802+E3825+E3830</f>
        <v>2330700</v>
      </c>
      <c r="F3836" s="30">
        <f>D3836/C3836*100</f>
        <v>101.17530654139928</v>
      </c>
      <c r="G3836" s="273"/>
      <c r="H3836" s="264"/>
    </row>
    <row r="3837" spans="1:8" s="26" customFormat="1" x14ac:dyDescent="0.2">
      <c r="A3837" s="36"/>
      <c r="B3837" s="40"/>
      <c r="C3837" s="63"/>
      <c r="D3837" s="63"/>
      <c r="E3837" s="63"/>
      <c r="F3837" s="145"/>
      <c r="G3837" s="25"/>
      <c r="H3837" s="264"/>
    </row>
    <row r="3838" spans="1:8" s="26" customFormat="1" x14ac:dyDescent="0.2">
      <c r="A3838" s="39"/>
      <c r="B3838" s="40"/>
      <c r="C3838" s="46"/>
      <c r="D3838" s="46"/>
      <c r="E3838" s="46"/>
      <c r="F3838" s="282"/>
      <c r="G3838" s="25"/>
      <c r="H3838" s="264"/>
    </row>
    <row r="3839" spans="1:8" s="26" customFormat="1" x14ac:dyDescent="0.2">
      <c r="A3839" s="44" t="s">
        <v>493</v>
      </c>
      <c r="B3839" s="47"/>
      <c r="C3839" s="46"/>
      <c r="D3839" s="46"/>
      <c r="E3839" s="46"/>
      <c r="F3839" s="282"/>
      <c r="G3839" s="25"/>
      <c r="H3839" s="264"/>
    </row>
    <row r="3840" spans="1:8" s="26" customFormat="1" x14ac:dyDescent="0.2">
      <c r="A3840" s="44" t="s">
        <v>494</v>
      </c>
      <c r="B3840" s="47"/>
      <c r="C3840" s="46"/>
      <c r="D3840" s="46"/>
      <c r="E3840" s="46"/>
      <c r="F3840" s="282"/>
      <c r="G3840" s="25"/>
      <c r="H3840" s="264"/>
    </row>
    <row r="3841" spans="1:8" s="26" customFormat="1" x14ac:dyDescent="0.2">
      <c r="A3841" s="44" t="s">
        <v>394</v>
      </c>
      <c r="B3841" s="47"/>
      <c r="C3841" s="46"/>
      <c r="D3841" s="46"/>
      <c r="E3841" s="46"/>
      <c r="F3841" s="282"/>
      <c r="G3841" s="25"/>
      <c r="H3841" s="264"/>
    </row>
    <row r="3842" spans="1:8" s="26" customFormat="1" x14ac:dyDescent="0.2">
      <c r="A3842" s="44" t="s">
        <v>293</v>
      </c>
      <c r="B3842" s="47"/>
      <c r="C3842" s="46"/>
      <c r="D3842" s="46"/>
      <c r="E3842" s="46"/>
      <c r="F3842" s="282"/>
      <c r="G3842" s="25"/>
      <c r="H3842" s="264"/>
    </row>
    <row r="3843" spans="1:8" s="26" customFormat="1" x14ac:dyDescent="0.2">
      <c r="A3843" s="44"/>
      <c r="B3843" s="72"/>
      <c r="C3843" s="63"/>
      <c r="D3843" s="63"/>
      <c r="E3843" s="63"/>
      <c r="F3843" s="145"/>
      <c r="G3843" s="25"/>
      <c r="H3843" s="264"/>
    </row>
    <row r="3844" spans="1:8" s="26" customFormat="1" x14ac:dyDescent="0.2">
      <c r="A3844" s="42">
        <v>410000</v>
      </c>
      <c r="B3844" s="43" t="s">
        <v>42</v>
      </c>
      <c r="C3844" s="41">
        <f>C3845+C3850+C3862+C3864+C3873+0+0</f>
        <v>97260300</v>
      </c>
      <c r="D3844" s="41">
        <f>D3845+D3850+D3862+D3864+D3873+0+0</f>
        <v>95696300</v>
      </c>
      <c r="E3844" s="41">
        <f>E3845+E3850+E3862+E3864+E3873+0+0</f>
        <v>0</v>
      </c>
      <c r="F3844" s="283">
        <f t="shared" ref="F3844:F3881" si="1448">D3844/C3844*100</f>
        <v>98.39194409229664</v>
      </c>
      <c r="G3844" s="25"/>
      <c r="H3844" s="264"/>
    </row>
    <row r="3845" spans="1:8" s="26" customFormat="1" x14ac:dyDescent="0.2">
      <c r="A3845" s="42">
        <v>411000</v>
      </c>
      <c r="B3845" s="43" t="s">
        <v>43</v>
      </c>
      <c r="C3845" s="41">
        <f t="shared" ref="C3845" si="1449">SUM(C3846:C3849)</f>
        <v>2684499.9999999972</v>
      </c>
      <c r="D3845" s="41">
        <f t="shared" ref="D3845" si="1450">SUM(D3846:D3849)</f>
        <v>2798500</v>
      </c>
      <c r="E3845" s="41">
        <f t="shared" ref="E3845" si="1451">SUM(E3846:E3849)</f>
        <v>0</v>
      </c>
      <c r="F3845" s="283">
        <f t="shared" si="1448"/>
        <v>104.24660085677047</v>
      </c>
      <c r="G3845" s="25"/>
      <c r="H3845" s="264"/>
    </row>
    <row r="3846" spans="1:8" s="26" customFormat="1" x14ac:dyDescent="0.2">
      <c r="A3846" s="52">
        <v>411100</v>
      </c>
      <c r="B3846" s="45" t="s">
        <v>44</v>
      </c>
      <c r="C3846" s="54">
        <v>2459999.9999999972</v>
      </c>
      <c r="D3846" s="46">
        <v>2570000</v>
      </c>
      <c r="E3846" s="54">
        <v>0</v>
      </c>
      <c r="F3846" s="280">
        <f t="shared" si="1448"/>
        <v>104.47154471544727</v>
      </c>
      <c r="G3846" s="25"/>
      <c r="H3846" s="264"/>
    </row>
    <row r="3847" spans="1:8" s="26" customFormat="1" ht="40.5" x14ac:dyDescent="0.2">
      <c r="A3847" s="52">
        <v>411200</v>
      </c>
      <c r="B3847" s="45" t="s">
        <v>45</v>
      </c>
      <c r="C3847" s="54">
        <v>100000</v>
      </c>
      <c r="D3847" s="46">
        <v>100000</v>
      </c>
      <c r="E3847" s="54">
        <v>0</v>
      </c>
      <c r="F3847" s="280">
        <f t="shared" si="1448"/>
        <v>100</v>
      </c>
      <c r="G3847" s="25"/>
      <c r="H3847" s="264"/>
    </row>
    <row r="3848" spans="1:8" s="26" customFormat="1" ht="40.5" x14ac:dyDescent="0.2">
      <c r="A3848" s="52">
        <v>411300</v>
      </c>
      <c r="B3848" s="45" t="s">
        <v>46</v>
      </c>
      <c r="C3848" s="54">
        <v>99999.999999999985</v>
      </c>
      <c r="D3848" s="46">
        <v>108500</v>
      </c>
      <c r="E3848" s="54">
        <v>0</v>
      </c>
      <c r="F3848" s="280">
        <f t="shared" si="1448"/>
        <v>108.50000000000001</v>
      </c>
      <c r="G3848" s="25"/>
      <c r="H3848" s="264"/>
    </row>
    <row r="3849" spans="1:8" s="26" customFormat="1" x14ac:dyDescent="0.2">
      <c r="A3849" s="52">
        <v>411400</v>
      </c>
      <c r="B3849" s="45" t="s">
        <v>47</v>
      </c>
      <c r="C3849" s="54">
        <v>24500</v>
      </c>
      <c r="D3849" s="46">
        <v>20000</v>
      </c>
      <c r="E3849" s="54">
        <v>0</v>
      </c>
      <c r="F3849" s="280">
        <f t="shared" si="1448"/>
        <v>81.632653061224488</v>
      </c>
      <c r="G3849" s="25"/>
      <c r="H3849" s="264"/>
    </row>
    <row r="3850" spans="1:8" s="26" customFormat="1" x14ac:dyDescent="0.2">
      <c r="A3850" s="42">
        <v>412000</v>
      </c>
      <c r="B3850" s="47" t="s">
        <v>48</v>
      </c>
      <c r="C3850" s="41">
        <f>SUM(C3851:C3861)</f>
        <v>547300</v>
      </c>
      <c r="D3850" s="41">
        <f>SUM(D3851:D3861)</f>
        <v>541300</v>
      </c>
      <c r="E3850" s="41">
        <f>SUM(E3851:E3861)</f>
        <v>0</v>
      </c>
      <c r="F3850" s="283">
        <f t="shared" si="1448"/>
        <v>98.903709117485832</v>
      </c>
      <c r="G3850" s="25"/>
      <c r="H3850" s="264"/>
    </row>
    <row r="3851" spans="1:8" s="26" customFormat="1" ht="40.5" x14ac:dyDescent="0.2">
      <c r="A3851" s="52">
        <v>412200</v>
      </c>
      <c r="B3851" s="45" t="s">
        <v>50</v>
      </c>
      <c r="C3851" s="54">
        <v>54000</v>
      </c>
      <c r="D3851" s="46">
        <v>55000</v>
      </c>
      <c r="E3851" s="54">
        <v>0</v>
      </c>
      <c r="F3851" s="280">
        <f t="shared" si="1448"/>
        <v>101.85185185185186</v>
      </c>
      <c r="G3851" s="25"/>
      <c r="H3851" s="264"/>
    </row>
    <row r="3852" spans="1:8" s="26" customFormat="1" x14ac:dyDescent="0.2">
      <c r="A3852" s="52">
        <v>412300</v>
      </c>
      <c r="B3852" s="45" t="s">
        <v>51</v>
      </c>
      <c r="C3852" s="54">
        <v>45000</v>
      </c>
      <c r="D3852" s="46">
        <v>45000</v>
      </c>
      <c r="E3852" s="54">
        <v>0</v>
      </c>
      <c r="F3852" s="280">
        <f t="shared" si="1448"/>
        <v>100</v>
      </c>
      <c r="G3852" s="25"/>
      <c r="H3852" s="264"/>
    </row>
    <row r="3853" spans="1:8" s="26" customFormat="1" x14ac:dyDescent="0.2">
      <c r="A3853" s="52">
        <v>412500</v>
      </c>
      <c r="B3853" s="45" t="s">
        <v>55</v>
      </c>
      <c r="C3853" s="54">
        <v>15000</v>
      </c>
      <c r="D3853" s="46">
        <v>20000</v>
      </c>
      <c r="E3853" s="54">
        <v>0</v>
      </c>
      <c r="F3853" s="280">
        <f t="shared" si="1448"/>
        <v>133.33333333333331</v>
      </c>
      <c r="G3853" s="25"/>
      <c r="H3853" s="264"/>
    </row>
    <row r="3854" spans="1:8" s="26" customFormat="1" x14ac:dyDescent="0.2">
      <c r="A3854" s="52">
        <v>412600</v>
      </c>
      <c r="B3854" s="45" t="s">
        <v>56</v>
      </c>
      <c r="C3854" s="54">
        <v>50000.000000000007</v>
      </c>
      <c r="D3854" s="46">
        <v>50000</v>
      </c>
      <c r="E3854" s="54">
        <v>0</v>
      </c>
      <c r="F3854" s="280">
        <f t="shared" si="1448"/>
        <v>99.999999999999986</v>
      </c>
      <c r="G3854" s="25"/>
      <c r="H3854" s="264"/>
    </row>
    <row r="3855" spans="1:8" s="26" customFormat="1" x14ac:dyDescent="0.2">
      <c r="A3855" s="52">
        <v>412700</v>
      </c>
      <c r="B3855" s="45" t="s">
        <v>58</v>
      </c>
      <c r="C3855" s="54">
        <v>130000.00000000001</v>
      </c>
      <c r="D3855" s="46">
        <v>120000</v>
      </c>
      <c r="E3855" s="54">
        <v>0</v>
      </c>
      <c r="F3855" s="280">
        <f t="shared" si="1448"/>
        <v>92.307692307692307</v>
      </c>
      <c r="G3855" s="25"/>
      <c r="H3855" s="264"/>
    </row>
    <row r="3856" spans="1:8" s="26" customFormat="1" x14ac:dyDescent="0.2">
      <c r="A3856" s="52">
        <v>412900</v>
      </c>
      <c r="B3856" s="45" t="s">
        <v>72</v>
      </c>
      <c r="C3856" s="54">
        <v>1300.0000000000002</v>
      </c>
      <c r="D3856" s="46">
        <v>1300.0000000000002</v>
      </c>
      <c r="E3856" s="54">
        <v>0</v>
      </c>
      <c r="F3856" s="280">
        <f t="shared" si="1448"/>
        <v>100</v>
      </c>
      <c r="G3856" s="25"/>
      <c r="H3856" s="264"/>
    </row>
    <row r="3857" spans="1:8" s="26" customFormat="1" x14ac:dyDescent="0.2">
      <c r="A3857" s="52">
        <v>412900</v>
      </c>
      <c r="B3857" s="45" t="s">
        <v>73</v>
      </c>
      <c r="C3857" s="54">
        <v>220000</v>
      </c>
      <c r="D3857" s="46">
        <v>200000</v>
      </c>
      <c r="E3857" s="54">
        <v>0</v>
      </c>
      <c r="F3857" s="280">
        <f t="shared" si="1448"/>
        <v>90.909090909090907</v>
      </c>
      <c r="G3857" s="25"/>
      <c r="H3857" s="264"/>
    </row>
    <row r="3858" spans="1:8" s="26" customFormat="1" x14ac:dyDescent="0.2">
      <c r="A3858" s="52">
        <v>412900</v>
      </c>
      <c r="B3858" s="49" t="s">
        <v>74</v>
      </c>
      <c r="C3858" s="54">
        <v>4000</v>
      </c>
      <c r="D3858" s="46">
        <v>4000</v>
      </c>
      <c r="E3858" s="54">
        <v>0</v>
      </c>
      <c r="F3858" s="280">
        <f t="shared" si="1448"/>
        <v>100</v>
      </c>
      <c r="G3858" s="25"/>
      <c r="H3858" s="264"/>
    </row>
    <row r="3859" spans="1:8" s="26" customFormat="1" x14ac:dyDescent="0.2">
      <c r="A3859" s="52">
        <v>412900</v>
      </c>
      <c r="B3859" s="49" t="s">
        <v>76</v>
      </c>
      <c r="C3859" s="54">
        <v>8000.0000000000009</v>
      </c>
      <c r="D3859" s="46">
        <v>6000</v>
      </c>
      <c r="E3859" s="54">
        <v>0</v>
      </c>
      <c r="F3859" s="280">
        <f t="shared" si="1448"/>
        <v>74.999999999999986</v>
      </c>
      <c r="G3859" s="25"/>
      <c r="H3859" s="264"/>
    </row>
    <row r="3860" spans="1:8" s="26" customFormat="1" x14ac:dyDescent="0.2">
      <c r="A3860" s="52">
        <v>412900</v>
      </c>
      <c r="B3860" s="49" t="s">
        <v>91</v>
      </c>
      <c r="C3860" s="54">
        <v>10000</v>
      </c>
      <c r="D3860" s="46">
        <v>30000</v>
      </c>
      <c r="E3860" s="54">
        <v>0</v>
      </c>
      <c r="F3860" s="280">
        <f t="shared" si="1448"/>
        <v>300</v>
      </c>
      <c r="G3860" s="25"/>
      <c r="H3860" s="264"/>
    </row>
    <row r="3861" spans="1:8" s="26" customFormat="1" x14ac:dyDescent="0.2">
      <c r="A3861" s="52">
        <v>412900</v>
      </c>
      <c r="B3861" s="45" t="s">
        <v>78</v>
      </c>
      <c r="C3861" s="54">
        <v>10000.000000000002</v>
      </c>
      <c r="D3861" s="46">
        <v>10000</v>
      </c>
      <c r="E3861" s="54">
        <v>0</v>
      </c>
      <c r="F3861" s="280">
        <f t="shared" si="1448"/>
        <v>99.999999999999972</v>
      </c>
      <c r="G3861" s="25"/>
      <c r="H3861" s="264"/>
    </row>
    <row r="3862" spans="1:8" s="26" customFormat="1" x14ac:dyDescent="0.2">
      <c r="A3862" s="42">
        <v>414000</v>
      </c>
      <c r="B3862" s="47" t="s">
        <v>106</v>
      </c>
      <c r="C3862" s="41">
        <f>SUM(C3863:C3863)</f>
        <v>1900000</v>
      </c>
      <c r="D3862" s="41">
        <f>SUM(D3863:D3863)</f>
        <v>1900000</v>
      </c>
      <c r="E3862" s="41">
        <f>SUM(E3863:E3863)</f>
        <v>0</v>
      </c>
      <c r="F3862" s="283">
        <f t="shared" si="1448"/>
        <v>100</v>
      </c>
      <c r="G3862" s="25"/>
      <c r="H3862" s="264"/>
    </row>
    <row r="3863" spans="1:8" s="26" customFormat="1" x14ac:dyDescent="0.2">
      <c r="A3863" s="52">
        <v>414100</v>
      </c>
      <c r="B3863" s="45" t="s">
        <v>108</v>
      </c>
      <c r="C3863" s="54">
        <v>1900000</v>
      </c>
      <c r="D3863" s="46">
        <v>1900000</v>
      </c>
      <c r="E3863" s="54">
        <v>0</v>
      </c>
      <c r="F3863" s="280">
        <f t="shared" si="1448"/>
        <v>100</v>
      </c>
      <c r="G3863" s="25"/>
      <c r="H3863" s="264"/>
    </row>
    <row r="3864" spans="1:8" s="51" customFormat="1" x14ac:dyDescent="0.2">
      <c r="A3864" s="42">
        <v>415000</v>
      </c>
      <c r="B3864" s="73" t="s">
        <v>118</v>
      </c>
      <c r="C3864" s="41">
        <f>SUM(C3865:C3872)</f>
        <v>85128500</v>
      </c>
      <c r="D3864" s="41">
        <f>SUM(D3865:D3872)</f>
        <v>83456500</v>
      </c>
      <c r="E3864" s="41">
        <f>SUM(E3865:E3872)</f>
        <v>0</v>
      </c>
      <c r="F3864" s="283">
        <f t="shared" si="1448"/>
        <v>98.035910417780187</v>
      </c>
      <c r="G3864" s="266"/>
      <c r="H3864" s="264"/>
    </row>
    <row r="3865" spans="1:8" s="26" customFormat="1" x14ac:dyDescent="0.2">
      <c r="A3865" s="52">
        <v>415200</v>
      </c>
      <c r="B3865" s="45" t="s">
        <v>140</v>
      </c>
      <c r="C3865" s="54">
        <v>1554000</v>
      </c>
      <c r="D3865" s="46">
        <v>2072000</v>
      </c>
      <c r="E3865" s="54">
        <v>0</v>
      </c>
      <c r="F3865" s="280">
        <f t="shared" si="1448"/>
        <v>133.33333333333331</v>
      </c>
      <c r="G3865" s="25"/>
      <c r="H3865" s="264"/>
    </row>
    <row r="3866" spans="1:8" s="26" customFormat="1" x14ac:dyDescent="0.2">
      <c r="A3866" s="52">
        <v>415200</v>
      </c>
      <c r="B3866" s="45" t="s">
        <v>141</v>
      </c>
      <c r="C3866" s="54">
        <v>20000</v>
      </c>
      <c r="D3866" s="46">
        <v>50000</v>
      </c>
      <c r="E3866" s="54">
        <v>0</v>
      </c>
      <c r="F3866" s="280">
        <f t="shared" si="1448"/>
        <v>250</v>
      </c>
      <c r="G3866" s="25"/>
      <c r="H3866" s="264"/>
    </row>
    <row r="3867" spans="1:8" s="26" customFormat="1" ht="40.5" x14ac:dyDescent="0.2">
      <c r="A3867" s="52">
        <v>415200</v>
      </c>
      <c r="B3867" s="45" t="s">
        <v>142</v>
      </c>
      <c r="C3867" s="54">
        <v>220000</v>
      </c>
      <c r="D3867" s="46">
        <v>220000</v>
      </c>
      <c r="E3867" s="54">
        <v>0</v>
      </c>
      <c r="F3867" s="280">
        <f t="shared" si="1448"/>
        <v>100</v>
      </c>
      <c r="G3867" s="25"/>
      <c r="H3867" s="264"/>
    </row>
    <row r="3868" spans="1:8" s="26" customFormat="1" x14ac:dyDescent="0.2">
      <c r="A3868" s="52">
        <v>415200</v>
      </c>
      <c r="B3868" s="45" t="s">
        <v>143</v>
      </c>
      <c r="C3868" s="54">
        <v>860000</v>
      </c>
      <c r="D3868" s="46">
        <v>860000</v>
      </c>
      <c r="E3868" s="54">
        <v>0</v>
      </c>
      <c r="F3868" s="280">
        <f t="shared" si="1448"/>
        <v>100</v>
      </c>
      <c r="G3868" s="25"/>
      <c r="H3868" s="264"/>
    </row>
    <row r="3869" spans="1:8" s="26" customFormat="1" x14ac:dyDescent="0.2">
      <c r="A3869" s="52">
        <v>415200</v>
      </c>
      <c r="B3869" s="45" t="s">
        <v>346</v>
      </c>
      <c r="C3869" s="54">
        <v>264500</v>
      </c>
      <c r="D3869" s="46">
        <v>264500</v>
      </c>
      <c r="E3869" s="54">
        <v>0</v>
      </c>
      <c r="F3869" s="280">
        <f t="shared" si="1448"/>
        <v>100</v>
      </c>
      <c r="G3869" s="25"/>
      <c r="H3869" s="264"/>
    </row>
    <row r="3870" spans="1:8" s="26" customFormat="1" ht="40.5" x14ac:dyDescent="0.2">
      <c r="A3870" s="52">
        <v>415200</v>
      </c>
      <c r="B3870" s="45" t="s">
        <v>780</v>
      </c>
      <c r="C3870" s="54">
        <v>4380000</v>
      </c>
      <c r="D3870" s="46">
        <v>4450000</v>
      </c>
      <c r="E3870" s="54">
        <v>0</v>
      </c>
      <c r="F3870" s="280">
        <f t="shared" si="1448"/>
        <v>101.59817351598173</v>
      </c>
      <c r="G3870" s="25"/>
      <c r="H3870" s="264"/>
    </row>
    <row r="3871" spans="1:8" s="26" customFormat="1" x14ac:dyDescent="0.2">
      <c r="A3871" s="52">
        <v>415200</v>
      </c>
      <c r="B3871" s="45" t="s">
        <v>316</v>
      </c>
      <c r="C3871" s="54">
        <v>76680000</v>
      </c>
      <c r="D3871" s="46">
        <v>75540000</v>
      </c>
      <c r="E3871" s="54">
        <v>0</v>
      </c>
      <c r="F3871" s="280">
        <f t="shared" si="1448"/>
        <v>98.51330203442879</v>
      </c>
      <c r="G3871" s="25"/>
      <c r="H3871" s="264"/>
    </row>
    <row r="3872" spans="1:8" s="26" customFormat="1" x14ac:dyDescent="0.2">
      <c r="A3872" s="52">
        <v>415200</v>
      </c>
      <c r="B3872" s="45" t="s">
        <v>149</v>
      </c>
      <c r="C3872" s="54">
        <v>1150000</v>
      </c>
      <c r="D3872" s="46">
        <v>0</v>
      </c>
      <c r="E3872" s="54">
        <v>0</v>
      </c>
      <c r="F3872" s="280">
        <f t="shared" si="1448"/>
        <v>0</v>
      </c>
      <c r="G3872" s="25"/>
      <c r="H3872" s="264"/>
    </row>
    <row r="3873" spans="1:8" s="51" customFormat="1" x14ac:dyDescent="0.2">
      <c r="A3873" s="42">
        <v>416000</v>
      </c>
      <c r="B3873" s="47" t="s">
        <v>168</v>
      </c>
      <c r="C3873" s="41">
        <f t="shared" ref="C3873" si="1452">SUM(C3874:C3874)</f>
        <v>7000000</v>
      </c>
      <c r="D3873" s="41">
        <f t="shared" ref="D3873" si="1453">SUM(D3874:D3874)</f>
        <v>7000000</v>
      </c>
      <c r="E3873" s="41">
        <f t="shared" ref="E3873" si="1454">SUM(E3874:E3874)</f>
        <v>0</v>
      </c>
      <c r="F3873" s="283">
        <f t="shared" si="1448"/>
        <v>100</v>
      </c>
      <c r="G3873" s="266"/>
      <c r="H3873" s="264"/>
    </row>
    <row r="3874" spans="1:8" s="26" customFormat="1" x14ac:dyDescent="0.2">
      <c r="A3874" s="52">
        <v>416300</v>
      </c>
      <c r="B3874" s="45" t="s">
        <v>193</v>
      </c>
      <c r="C3874" s="54">
        <v>7000000</v>
      </c>
      <c r="D3874" s="46">
        <v>7000000</v>
      </c>
      <c r="E3874" s="54">
        <v>0</v>
      </c>
      <c r="F3874" s="280">
        <f t="shared" si="1448"/>
        <v>100</v>
      </c>
      <c r="G3874" s="25"/>
      <c r="H3874" s="264"/>
    </row>
    <row r="3875" spans="1:8" s="51" customFormat="1" x14ac:dyDescent="0.2">
      <c r="A3875" s="42">
        <v>480000</v>
      </c>
      <c r="B3875" s="47" t="s">
        <v>202</v>
      </c>
      <c r="C3875" s="41">
        <f>C3876+C3887</f>
        <v>240580800</v>
      </c>
      <c r="D3875" s="41">
        <f>D3876+D3887</f>
        <v>352103800</v>
      </c>
      <c r="E3875" s="41">
        <f>E3876+E3887</f>
        <v>0</v>
      </c>
      <c r="F3875" s="283">
        <f t="shared" si="1448"/>
        <v>146.3557357860644</v>
      </c>
      <c r="G3875" s="266"/>
      <c r="H3875" s="264"/>
    </row>
    <row r="3876" spans="1:8" s="26" customFormat="1" x14ac:dyDescent="0.2">
      <c r="A3876" s="42">
        <v>487000</v>
      </c>
      <c r="B3876" s="47" t="s">
        <v>25</v>
      </c>
      <c r="C3876" s="41">
        <f>SUM(C3877:C3886)</f>
        <v>239980800</v>
      </c>
      <c r="D3876" s="41">
        <f>SUM(D3877:D3886)</f>
        <v>351203800</v>
      </c>
      <c r="E3876" s="41">
        <f>SUM(E3877:E3886)</f>
        <v>0</v>
      </c>
      <c r="F3876" s="283">
        <f t="shared" si="1448"/>
        <v>146.34662439661838</v>
      </c>
      <c r="G3876" s="25"/>
      <c r="H3876" s="264"/>
    </row>
    <row r="3877" spans="1:8" s="26" customFormat="1" x14ac:dyDescent="0.2">
      <c r="A3877" s="52">
        <v>487300</v>
      </c>
      <c r="B3877" s="45" t="s">
        <v>211</v>
      </c>
      <c r="C3877" s="54">
        <v>46500000</v>
      </c>
      <c r="D3877" s="46">
        <v>47000000</v>
      </c>
      <c r="E3877" s="54">
        <v>0</v>
      </c>
      <c r="F3877" s="280">
        <f t="shared" si="1448"/>
        <v>101.0752688172043</v>
      </c>
      <c r="G3877" s="25"/>
      <c r="H3877" s="264"/>
    </row>
    <row r="3878" spans="1:8" s="26" customFormat="1" ht="40.5" x14ac:dyDescent="0.2">
      <c r="A3878" s="52">
        <v>487300</v>
      </c>
      <c r="B3878" s="45" t="s">
        <v>723</v>
      </c>
      <c r="C3878" s="54">
        <v>16400000</v>
      </c>
      <c r="D3878" s="46">
        <v>18500000</v>
      </c>
      <c r="E3878" s="54">
        <v>0</v>
      </c>
      <c r="F3878" s="280">
        <f t="shared" si="1448"/>
        <v>112.80487804878048</v>
      </c>
      <c r="G3878" s="25"/>
      <c r="H3878" s="264"/>
    </row>
    <row r="3879" spans="1:8" s="26" customFormat="1" ht="40.5" x14ac:dyDescent="0.2">
      <c r="A3879" s="52">
        <v>487400</v>
      </c>
      <c r="B3879" s="45" t="s">
        <v>850</v>
      </c>
      <c r="C3879" s="54">
        <v>3000000</v>
      </c>
      <c r="D3879" s="46">
        <v>7000000</v>
      </c>
      <c r="E3879" s="54">
        <v>0</v>
      </c>
      <c r="F3879" s="280">
        <f t="shared" si="1448"/>
        <v>233.33333333333334</v>
      </c>
      <c r="G3879" s="25"/>
      <c r="H3879" s="264"/>
    </row>
    <row r="3880" spans="1:8" s="26" customFormat="1" x14ac:dyDescent="0.2">
      <c r="A3880" s="52">
        <v>487400</v>
      </c>
      <c r="B3880" s="45" t="s">
        <v>788</v>
      </c>
      <c r="C3880" s="54">
        <v>1615300</v>
      </c>
      <c r="D3880" s="46">
        <v>1400000</v>
      </c>
      <c r="E3880" s="54">
        <v>0</v>
      </c>
      <c r="F3880" s="280">
        <f t="shared" si="1448"/>
        <v>86.671206587011696</v>
      </c>
      <c r="G3880" s="25"/>
      <c r="H3880" s="264"/>
    </row>
    <row r="3881" spans="1:8" s="26" customFormat="1" x14ac:dyDescent="0.2">
      <c r="A3881" s="52">
        <v>487400</v>
      </c>
      <c r="B3881" s="45" t="s">
        <v>221</v>
      </c>
      <c r="C3881" s="54">
        <v>3500000</v>
      </c>
      <c r="D3881" s="46">
        <v>3500000</v>
      </c>
      <c r="E3881" s="54">
        <v>0</v>
      </c>
      <c r="F3881" s="280">
        <f t="shared" si="1448"/>
        <v>100</v>
      </c>
      <c r="G3881" s="25"/>
      <c r="H3881" s="264"/>
    </row>
    <row r="3882" spans="1:8" s="26" customFormat="1" ht="40.5" x14ac:dyDescent="0.2">
      <c r="A3882" s="52">
        <v>487400</v>
      </c>
      <c r="B3882" s="45" t="s">
        <v>752</v>
      </c>
      <c r="C3882" s="54">
        <v>45075000</v>
      </c>
      <c r="D3882" s="46">
        <v>142450000</v>
      </c>
      <c r="E3882" s="54">
        <v>0</v>
      </c>
      <c r="F3882" s="280"/>
      <c r="G3882" s="25"/>
      <c r="H3882" s="264"/>
    </row>
    <row r="3883" spans="1:8" s="26" customFormat="1" x14ac:dyDescent="0.2">
      <c r="A3883" s="52">
        <v>487400</v>
      </c>
      <c r="B3883" s="45" t="s">
        <v>835</v>
      </c>
      <c r="C3883" s="54">
        <v>69225000</v>
      </c>
      <c r="D3883" s="46">
        <v>79620000</v>
      </c>
      <c r="E3883" s="54">
        <v>0</v>
      </c>
      <c r="F3883" s="280">
        <f t="shared" ref="F3883:F3898" si="1455">D3883/C3883*100</f>
        <v>115.01625135427953</v>
      </c>
      <c r="G3883" s="25"/>
      <c r="H3883" s="264"/>
    </row>
    <row r="3884" spans="1:8" s="26" customFormat="1" ht="40.5" x14ac:dyDescent="0.2">
      <c r="A3884" s="52">
        <v>487400</v>
      </c>
      <c r="B3884" s="45" t="s">
        <v>222</v>
      </c>
      <c r="C3884" s="54">
        <v>9040000</v>
      </c>
      <c r="D3884" s="46">
        <v>6030000</v>
      </c>
      <c r="E3884" s="54">
        <v>0</v>
      </c>
      <c r="F3884" s="280">
        <f t="shared" si="1455"/>
        <v>66.703539823008853</v>
      </c>
      <c r="G3884" s="25"/>
      <c r="H3884" s="264"/>
    </row>
    <row r="3885" spans="1:8" s="26" customFormat="1" ht="40.5" x14ac:dyDescent="0.2">
      <c r="A3885" s="52">
        <v>487400</v>
      </c>
      <c r="B3885" s="45" t="s">
        <v>225</v>
      </c>
      <c r="C3885" s="54">
        <v>625500</v>
      </c>
      <c r="D3885" s="46">
        <v>703800</v>
      </c>
      <c r="E3885" s="54">
        <v>0</v>
      </c>
      <c r="F3885" s="280">
        <f t="shared" si="1455"/>
        <v>112.51798561151078</v>
      </c>
      <c r="G3885" s="25"/>
      <c r="H3885" s="264"/>
    </row>
    <row r="3886" spans="1:8" s="26" customFormat="1" x14ac:dyDescent="0.2">
      <c r="A3886" s="52">
        <v>487400</v>
      </c>
      <c r="B3886" s="45" t="s">
        <v>226</v>
      </c>
      <c r="C3886" s="54">
        <v>45000000</v>
      </c>
      <c r="D3886" s="46">
        <v>45000000</v>
      </c>
      <c r="E3886" s="54">
        <v>0</v>
      </c>
      <c r="F3886" s="280">
        <f t="shared" si="1455"/>
        <v>100</v>
      </c>
      <c r="G3886" s="25"/>
      <c r="H3886" s="264"/>
    </row>
    <row r="3887" spans="1:8" s="26" customFormat="1" x14ac:dyDescent="0.2">
      <c r="A3887" s="42">
        <v>488000</v>
      </c>
      <c r="B3887" s="47" t="s">
        <v>29</v>
      </c>
      <c r="C3887" s="41">
        <f>SUM(C3888:C3888)</f>
        <v>600000</v>
      </c>
      <c r="D3887" s="41">
        <f>SUM(D3888:D3888)</f>
        <v>900000</v>
      </c>
      <c r="E3887" s="41">
        <f>SUM(E3888:E3888)</f>
        <v>0</v>
      </c>
      <c r="F3887" s="283">
        <f t="shared" si="1455"/>
        <v>150</v>
      </c>
      <c r="G3887" s="25"/>
      <c r="H3887" s="264"/>
    </row>
    <row r="3888" spans="1:8" s="26" customFormat="1" x14ac:dyDescent="0.2">
      <c r="A3888" s="52">
        <v>488100</v>
      </c>
      <c r="B3888" s="45" t="s">
        <v>836</v>
      </c>
      <c r="C3888" s="54">
        <v>600000</v>
      </c>
      <c r="D3888" s="46">
        <v>900000</v>
      </c>
      <c r="E3888" s="54">
        <v>0</v>
      </c>
      <c r="F3888" s="280">
        <f t="shared" si="1455"/>
        <v>150</v>
      </c>
      <c r="G3888" s="25"/>
      <c r="H3888" s="264"/>
    </row>
    <row r="3889" spans="1:8" s="26" customFormat="1" x14ac:dyDescent="0.2">
      <c r="A3889" s="42">
        <v>510000</v>
      </c>
      <c r="B3889" s="47" t="s">
        <v>245</v>
      </c>
      <c r="C3889" s="41">
        <f t="shared" ref="C3889" si="1456">C3890+C3894</f>
        <v>68072800</v>
      </c>
      <c r="D3889" s="41">
        <f t="shared" ref="D3889" si="1457">D3890+D3894</f>
        <v>68296700</v>
      </c>
      <c r="E3889" s="41">
        <f t="shared" ref="E3889" si="1458">E3890+E3894</f>
        <v>0</v>
      </c>
      <c r="F3889" s="283">
        <f t="shared" si="1455"/>
        <v>100.3289125759481</v>
      </c>
      <c r="G3889" s="25"/>
      <c r="H3889" s="264"/>
    </row>
    <row r="3890" spans="1:8" s="26" customFormat="1" x14ac:dyDescent="0.2">
      <c r="A3890" s="42">
        <v>511000</v>
      </c>
      <c r="B3890" s="47" t="s">
        <v>246</v>
      </c>
      <c r="C3890" s="41">
        <f t="shared" ref="C3890" si="1459">SUM(C3891:C3893)</f>
        <v>68065800</v>
      </c>
      <c r="D3890" s="41">
        <f t="shared" ref="D3890" si="1460">SUM(D3891:D3893)</f>
        <v>68289700</v>
      </c>
      <c r="E3890" s="41">
        <f t="shared" ref="E3890" si="1461">SUM(E3891:E3893)</f>
        <v>0</v>
      </c>
      <c r="F3890" s="283">
        <f t="shared" si="1455"/>
        <v>100.32894640186407</v>
      </c>
      <c r="G3890" s="25"/>
      <c r="H3890" s="264"/>
    </row>
    <row r="3891" spans="1:8" s="26" customFormat="1" x14ac:dyDescent="0.2">
      <c r="A3891" s="52">
        <v>511100</v>
      </c>
      <c r="B3891" s="45" t="s">
        <v>247</v>
      </c>
      <c r="C3891" s="54">
        <v>68058300</v>
      </c>
      <c r="D3891" s="46">
        <v>68284700</v>
      </c>
      <c r="E3891" s="54">
        <v>0</v>
      </c>
      <c r="F3891" s="280">
        <f t="shared" si="1455"/>
        <v>100.33265597289383</v>
      </c>
      <c r="G3891" s="25"/>
      <c r="H3891" s="264"/>
    </row>
    <row r="3892" spans="1:8" s="26" customFormat="1" x14ac:dyDescent="0.2">
      <c r="A3892" s="52">
        <v>511300</v>
      </c>
      <c r="B3892" s="45" t="s">
        <v>249</v>
      </c>
      <c r="C3892" s="54">
        <v>5000</v>
      </c>
      <c r="D3892" s="46">
        <v>5000</v>
      </c>
      <c r="E3892" s="54">
        <v>0</v>
      </c>
      <c r="F3892" s="280">
        <f t="shared" si="1455"/>
        <v>100</v>
      </c>
      <c r="G3892" s="25"/>
      <c r="H3892" s="264"/>
    </row>
    <row r="3893" spans="1:8" s="26" customFormat="1" x14ac:dyDescent="0.2">
      <c r="A3893" s="52">
        <v>511600</v>
      </c>
      <c r="B3893" s="45" t="s">
        <v>775</v>
      </c>
      <c r="C3893" s="54">
        <v>2500</v>
      </c>
      <c r="D3893" s="54">
        <v>0</v>
      </c>
      <c r="E3893" s="54">
        <v>0</v>
      </c>
      <c r="F3893" s="280">
        <f t="shared" si="1455"/>
        <v>0</v>
      </c>
      <c r="G3893" s="25"/>
      <c r="H3893" s="264"/>
    </row>
    <row r="3894" spans="1:8" s="51" customFormat="1" x14ac:dyDescent="0.2">
      <c r="A3894" s="42">
        <v>516000</v>
      </c>
      <c r="B3894" s="47" t="s">
        <v>257</v>
      </c>
      <c r="C3894" s="41">
        <f t="shared" ref="C3894" si="1462">C3895</f>
        <v>7000</v>
      </c>
      <c r="D3894" s="41">
        <f t="shared" ref="D3894" si="1463">D3895</f>
        <v>7000</v>
      </c>
      <c r="E3894" s="41">
        <f t="shared" ref="E3894" si="1464">E3895</f>
        <v>0</v>
      </c>
      <c r="F3894" s="283">
        <f t="shared" si="1455"/>
        <v>100</v>
      </c>
      <c r="G3894" s="266"/>
      <c r="H3894" s="264"/>
    </row>
    <row r="3895" spans="1:8" s="26" customFormat="1" x14ac:dyDescent="0.2">
      <c r="A3895" s="52">
        <v>516100</v>
      </c>
      <c r="B3895" s="45" t="s">
        <v>257</v>
      </c>
      <c r="C3895" s="54">
        <v>7000</v>
      </c>
      <c r="D3895" s="46">
        <v>7000</v>
      </c>
      <c r="E3895" s="54">
        <v>0</v>
      </c>
      <c r="F3895" s="280">
        <f t="shared" si="1455"/>
        <v>100</v>
      </c>
      <c r="G3895" s="25"/>
      <c r="H3895" s="264"/>
    </row>
    <row r="3896" spans="1:8" s="51" customFormat="1" x14ac:dyDescent="0.2">
      <c r="A3896" s="42">
        <v>620000</v>
      </c>
      <c r="B3896" s="47" t="s">
        <v>267</v>
      </c>
      <c r="C3896" s="41">
        <f t="shared" ref="C3896:C3897" si="1465">C3897</f>
        <v>17028000</v>
      </c>
      <c r="D3896" s="41">
        <f t="shared" ref="D3896:D3897" si="1466">D3897</f>
        <v>0</v>
      </c>
      <c r="E3896" s="41">
        <f t="shared" ref="E3896:E3897" si="1467">E3897</f>
        <v>0</v>
      </c>
      <c r="F3896" s="283">
        <f t="shared" si="1455"/>
        <v>0</v>
      </c>
      <c r="G3896" s="266"/>
      <c r="H3896" s="264"/>
    </row>
    <row r="3897" spans="1:8" s="51" customFormat="1" ht="40.5" x14ac:dyDescent="0.2">
      <c r="A3897" s="42">
        <v>628000</v>
      </c>
      <c r="B3897" s="47" t="s">
        <v>833</v>
      </c>
      <c r="C3897" s="41">
        <f t="shared" si="1465"/>
        <v>17028000</v>
      </c>
      <c r="D3897" s="41">
        <f t="shared" si="1466"/>
        <v>0</v>
      </c>
      <c r="E3897" s="41">
        <f t="shared" si="1467"/>
        <v>0</v>
      </c>
      <c r="F3897" s="283">
        <f t="shared" si="1455"/>
        <v>0</v>
      </c>
      <c r="G3897" s="266"/>
      <c r="H3897" s="264"/>
    </row>
    <row r="3898" spans="1:8" s="26" customFormat="1" ht="40.5" x14ac:dyDescent="0.2">
      <c r="A3898" s="52">
        <v>628200</v>
      </c>
      <c r="B3898" s="45" t="s">
        <v>834</v>
      </c>
      <c r="C3898" s="54">
        <v>17028000</v>
      </c>
      <c r="D3898" s="46">
        <v>0</v>
      </c>
      <c r="E3898" s="54">
        <v>0</v>
      </c>
      <c r="F3898" s="280">
        <f t="shared" si="1455"/>
        <v>0</v>
      </c>
      <c r="G3898" s="25"/>
      <c r="H3898" s="264"/>
    </row>
    <row r="3899" spans="1:8" s="51" customFormat="1" x14ac:dyDescent="0.2">
      <c r="A3899" s="42">
        <v>630000</v>
      </c>
      <c r="B3899" s="47" t="s">
        <v>277</v>
      </c>
      <c r="C3899" s="41">
        <f>C3900+C3902</f>
        <v>257000</v>
      </c>
      <c r="D3899" s="41">
        <f>D3900+D3902</f>
        <v>12664600</v>
      </c>
      <c r="E3899" s="41">
        <f>E3900+E3902</f>
        <v>0</v>
      </c>
      <c r="F3899" s="283"/>
      <c r="G3899" s="266"/>
      <c r="H3899" s="264"/>
    </row>
    <row r="3900" spans="1:8" s="51" customFormat="1" x14ac:dyDescent="0.2">
      <c r="A3900" s="42">
        <v>631000</v>
      </c>
      <c r="B3900" s="47" t="s">
        <v>278</v>
      </c>
      <c r="C3900" s="41">
        <f>SUM(C3901:C3901)</f>
        <v>38000</v>
      </c>
      <c r="D3900" s="41">
        <f>SUM(D3901:D3901)</f>
        <v>12544600</v>
      </c>
      <c r="E3900" s="41">
        <f>SUM(E3901:E3901)</f>
        <v>0</v>
      </c>
      <c r="F3900" s="283"/>
      <c r="G3900" s="266"/>
      <c r="H3900" s="264"/>
    </row>
    <row r="3901" spans="1:8" s="26" customFormat="1" x14ac:dyDescent="0.2">
      <c r="A3901" s="52">
        <v>631100</v>
      </c>
      <c r="B3901" s="45" t="s">
        <v>279</v>
      </c>
      <c r="C3901" s="54">
        <v>38000</v>
      </c>
      <c r="D3901" s="46">
        <v>12544600</v>
      </c>
      <c r="E3901" s="54">
        <v>0</v>
      </c>
      <c r="F3901" s="280"/>
      <c r="G3901" s="25"/>
      <c r="H3901" s="264"/>
    </row>
    <row r="3902" spans="1:8" s="51" customFormat="1" x14ac:dyDescent="0.2">
      <c r="A3902" s="42">
        <v>638000</v>
      </c>
      <c r="B3902" s="47" t="s">
        <v>284</v>
      </c>
      <c r="C3902" s="41">
        <f>C3903+0</f>
        <v>219000</v>
      </c>
      <c r="D3902" s="41">
        <f>D3903+0</f>
        <v>120000</v>
      </c>
      <c r="E3902" s="41">
        <f>E3903+0</f>
        <v>0</v>
      </c>
      <c r="F3902" s="283">
        <f>D3902/C3902*100</f>
        <v>54.794520547945204</v>
      </c>
      <c r="G3902" s="266"/>
      <c r="H3902" s="264"/>
    </row>
    <row r="3903" spans="1:8" s="26" customFormat="1" x14ac:dyDescent="0.2">
      <c r="A3903" s="52">
        <v>638100</v>
      </c>
      <c r="B3903" s="45" t="s">
        <v>285</v>
      </c>
      <c r="C3903" s="54">
        <v>219000</v>
      </c>
      <c r="D3903" s="46">
        <v>120000</v>
      </c>
      <c r="E3903" s="54">
        <v>0</v>
      </c>
      <c r="F3903" s="280">
        <f>D3903/C3903*100</f>
        <v>54.794520547945204</v>
      </c>
      <c r="G3903" s="25"/>
      <c r="H3903" s="264"/>
    </row>
    <row r="3904" spans="1:8" s="26" customFormat="1" x14ac:dyDescent="0.2">
      <c r="A3904" s="82"/>
      <c r="B3904" s="76" t="s">
        <v>294</v>
      </c>
      <c r="C3904" s="80">
        <f>C3844+C3875+C3889+C3899+0+C3896</f>
        <v>423198900</v>
      </c>
      <c r="D3904" s="80">
        <f>D3844+D3875+D3889+D3899+0+D3896</f>
        <v>528761400</v>
      </c>
      <c r="E3904" s="80">
        <f>E3844+E3875+E3889+E3899+0+E3896</f>
        <v>0</v>
      </c>
      <c r="F3904" s="30">
        <f>D3904/C3904*100</f>
        <v>124.94394479758807</v>
      </c>
      <c r="G3904" s="25"/>
      <c r="H3904" s="264"/>
    </row>
    <row r="3905" spans="1:8" s="141" customFormat="1" x14ac:dyDescent="0.2">
      <c r="A3905" s="39"/>
      <c r="B3905" s="72"/>
      <c r="C3905" s="63"/>
      <c r="D3905" s="63"/>
      <c r="E3905" s="63"/>
      <c r="F3905" s="145"/>
      <c r="G3905" s="274"/>
      <c r="H3905" s="264"/>
    </row>
    <row r="3906" spans="1:8" s="141" customFormat="1" x14ac:dyDescent="0.2">
      <c r="A3906" s="39"/>
      <c r="B3906" s="72"/>
      <c r="C3906" s="63"/>
      <c r="D3906" s="63"/>
      <c r="E3906" s="63"/>
      <c r="F3906" s="145"/>
      <c r="G3906" s="274"/>
      <c r="H3906" s="264"/>
    </row>
    <row r="3907" spans="1:8" s="141" customFormat="1" x14ac:dyDescent="0.2">
      <c r="A3907" s="44" t="s">
        <v>767</v>
      </c>
      <c r="B3907" s="45"/>
      <c r="C3907" s="63"/>
      <c r="D3907" s="63"/>
      <c r="E3907" s="63"/>
      <c r="F3907" s="145"/>
      <c r="G3907" s="274"/>
      <c r="H3907" s="264"/>
    </row>
    <row r="3908" spans="1:8" s="141" customFormat="1" x14ac:dyDescent="0.2">
      <c r="A3908" s="44" t="s">
        <v>494</v>
      </c>
      <c r="B3908" s="45"/>
      <c r="C3908" s="63"/>
      <c r="D3908" s="63"/>
      <c r="E3908" s="63"/>
      <c r="F3908" s="145"/>
      <c r="G3908" s="274"/>
      <c r="H3908" s="264"/>
    </row>
    <row r="3909" spans="1:8" s="141" customFormat="1" x14ac:dyDescent="0.2">
      <c r="A3909" s="44" t="s">
        <v>437</v>
      </c>
      <c r="B3909" s="45"/>
      <c r="C3909" s="63"/>
      <c r="D3909" s="63"/>
      <c r="E3909" s="63"/>
      <c r="F3909" s="145"/>
      <c r="G3909" s="274"/>
      <c r="H3909" s="264"/>
    </row>
    <row r="3910" spans="1:8" s="141" customFormat="1" x14ac:dyDescent="0.2">
      <c r="A3910" s="44" t="s">
        <v>773</v>
      </c>
      <c r="B3910" s="45"/>
      <c r="C3910" s="63"/>
      <c r="D3910" s="63"/>
      <c r="E3910" s="63"/>
      <c r="F3910" s="145"/>
      <c r="G3910" s="274"/>
      <c r="H3910" s="264"/>
    </row>
    <row r="3911" spans="1:8" s="141" customFormat="1" x14ac:dyDescent="0.2">
      <c r="A3911" s="39"/>
      <c r="B3911" s="45"/>
      <c r="C3911" s="63"/>
      <c r="D3911" s="63"/>
      <c r="E3911" s="63"/>
      <c r="F3911" s="145"/>
      <c r="G3911" s="274"/>
      <c r="H3911" s="264"/>
    </row>
    <row r="3912" spans="1:8" s="97" customFormat="1" x14ac:dyDescent="0.2">
      <c r="A3912" s="42">
        <v>410000</v>
      </c>
      <c r="B3912" s="43" t="s">
        <v>42</v>
      </c>
      <c r="C3912" s="41">
        <f>C3913+C3918+0</f>
        <v>6829700</v>
      </c>
      <c r="D3912" s="41">
        <f>D3913+D3918+0</f>
        <v>6907600</v>
      </c>
      <c r="E3912" s="41">
        <f>E3913+E3918+0</f>
        <v>0</v>
      </c>
      <c r="F3912" s="283">
        <f t="shared" ref="F3912:F3928" si="1468">D3912/C3912*100</f>
        <v>101.14060646880536</v>
      </c>
      <c r="G3912" s="275"/>
      <c r="H3912" s="264"/>
    </row>
    <row r="3913" spans="1:8" s="97" customFormat="1" x14ac:dyDescent="0.2">
      <c r="A3913" s="42">
        <v>411000</v>
      </c>
      <c r="B3913" s="43" t="s">
        <v>43</v>
      </c>
      <c r="C3913" s="41">
        <f t="shared" ref="C3913" si="1469">SUM(C3914:C3917)</f>
        <v>5986100</v>
      </c>
      <c r="D3913" s="41">
        <f>SUM(D3914:D3917)</f>
        <v>6115600</v>
      </c>
      <c r="E3913" s="41">
        <f>SUM(E3914:E3917)</f>
        <v>0</v>
      </c>
      <c r="F3913" s="283">
        <f t="shared" si="1468"/>
        <v>102.16334508277509</v>
      </c>
      <c r="G3913" s="275"/>
      <c r="H3913" s="264"/>
    </row>
    <row r="3914" spans="1:8" s="141" customFormat="1" x14ac:dyDescent="0.2">
      <c r="A3914" s="52">
        <v>411100</v>
      </c>
      <c r="B3914" s="45" t="s">
        <v>44</v>
      </c>
      <c r="C3914" s="54">
        <v>5577300</v>
      </c>
      <c r="D3914" s="46">
        <v>5700000</v>
      </c>
      <c r="E3914" s="54">
        <v>0</v>
      </c>
      <c r="F3914" s="280">
        <f t="shared" si="1468"/>
        <v>102.1999892421064</v>
      </c>
      <c r="G3914" s="274"/>
      <c r="H3914" s="264"/>
    </row>
    <row r="3915" spans="1:8" s="141" customFormat="1" ht="40.5" x14ac:dyDescent="0.2">
      <c r="A3915" s="52">
        <v>411200</v>
      </c>
      <c r="B3915" s="45" t="s">
        <v>45</v>
      </c>
      <c r="C3915" s="54">
        <v>189900</v>
      </c>
      <c r="D3915" s="46">
        <v>177900</v>
      </c>
      <c r="E3915" s="54">
        <v>0</v>
      </c>
      <c r="F3915" s="280">
        <f t="shared" si="1468"/>
        <v>93.68088467614534</v>
      </c>
      <c r="G3915" s="274"/>
      <c r="H3915" s="264"/>
    </row>
    <row r="3916" spans="1:8" s="141" customFormat="1" ht="40.5" x14ac:dyDescent="0.2">
      <c r="A3916" s="52">
        <v>411300</v>
      </c>
      <c r="B3916" s="45" t="s">
        <v>46</v>
      </c>
      <c r="C3916" s="54">
        <v>150499.99999999965</v>
      </c>
      <c r="D3916" s="46">
        <v>178500</v>
      </c>
      <c r="E3916" s="54">
        <v>0</v>
      </c>
      <c r="F3916" s="280">
        <f t="shared" si="1468"/>
        <v>118.60465116279097</v>
      </c>
      <c r="G3916" s="274"/>
      <c r="H3916" s="264"/>
    </row>
    <row r="3917" spans="1:8" s="141" customFormat="1" x14ac:dyDescent="0.2">
      <c r="A3917" s="52">
        <v>411400</v>
      </c>
      <c r="B3917" s="45" t="s">
        <v>47</v>
      </c>
      <c r="C3917" s="54">
        <v>68400</v>
      </c>
      <c r="D3917" s="46">
        <v>59200</v>
      </c>
      <c r="E3917" s="54">
        <v>0</v>
      </c>
      <c r="F3917" s="280">
        <f t="shared" si="1468"/>
        <v>86.549707602339183</v>
      </c>
      <c r="G3917" s="274"/>
      <c r="H3917" s="264"/>
    </row>
    <row r="3918" spans="1:8" s="97" customFormat="1" x14ac:dyDescent="0.2">
      <c r="A3918" s="42">
        <v>412000</v>
      </c>
      <c r="B3918" s="47" t="s">
        <v>48</v>
      </c>
      <c r="C3918" s="41">
        <f t="shared" ref="C3918" si="1470">SUM(C3919:C3931)</f>
        <v>843600</v>
      </c>
      <c r="D3918" s="41">
        <f>SUM(D3919:D3931)</f>
        <v>792000</v>
      </c>
      <c r="E3918" s="41">
        <f>SUM(E3919:E3931)</f>
        <v>0</v>
      </c>
      <c r="F3918" s="283">
        <f t="shared" si="1468"/>
        <v>93.883357041251784</v>
      </c>
      <c r="G3918" s="275"/>
      <c r="H3918" s="264"/>
    </row>
    <row r="3919" spans="1:8" s="141" customFormat="1" x14ac:dyDescent="0.2">
      <c r="A3919" s="52">
        <v>412100</v>
      </c>
      <c r="B3919" s="45" t="s">
        <v>49</v>
      </c>
      <c r="C3919" s="54">
        <v>19000</v>
      </c>
      <c r="D3919" s="46">
        <v>19000</v>
      </c>
      <c r="E3919" s="54">
        <v>0</v>
      </c>
      <c r="F3919" s="280">
        <f t="shared" si="1468"/>
        <v>100</v>
      </c>
      <c r="G3919" s="274"/>
      <c r="H3919" s="264"/>
    </row>
    <row r="3920" spans="1:8" s="141" customFormat="1" ht="40.5" x14ac:dyDescent="0.2">
      <c r="A3920" s="52">
        <v>412200</v>
      </c>
      <c r="B3920" s="45" t="s">
        <v>50</v>
      </c>
      <c r="C3920" s="54">
        <v>347700.00000000006</v>
      </c>
      <c r="D3920" s="46">
        <v>350000</v>
      </c>
      <c r="E3920" s="54">
        <v>0</v>
      </c>
      <c r="F3920" s="280">
        <f t="shared" si="1468"/>
        <v>100.66148979004888</v>
      </c>
      <c r="G3920" s="274"/>
      <c r="H3920" s="264"/>
    </row>
    <row r="3921" spans="1:8" s="141" customFormat="1" x14ac:dyDescent="0.2">
      <c r="A3921" s="52">
        <v>412300</v>
      </c>
      <c r="B3921" s="45" t="s">
        <v>51</v>
      </c>
      <c r="C3921" s="54">
        <v>92500</v>
      </c>
      <c r="D3921" s="46">
        <v>88000</v>
      </c>
      <c r="E3921" s="54">
        <v>0</v>
      </c>
      <c r="F3921" s="280">
        <f t="shared" si="1468"/>
        <v>95.135135135135144</v>
      </c>
      <c r="G3921" s="274"/>
      <c r="H3921" s="264"/>
    </row>
    <row r="3922" spans="1:8" s="141" customFormat="1" x14ac:dyDescent="0.2">
      <c r="A3922" s="52">
        <v>412400</v>
      </c>
      <c r="B3922" s="45" t="s">
        <v>53</v>
      </c>
      <c r="C3922" s="54">
        <v>8800.0000000000018</v>
      </c>
      <c r="D3922" s="46">
        <v>3000</v>
      </c>
      <c r="E3922" s="54">
        <v>0</v>
      </c>
      <c r="F3922" s="280">
        <f t="shared" si="1468"/>
        <v>34.090909090909079</v>
      </c>
      <c r="G3922" s="274"/>
      <c r="H3922" s="264"/>
    </row>
    <row r="3923" spans="1:8" s="141" customFormat="1" x14ac:dyDescent="0.2">
      <c r="A3923" s="52">
        <v>412500</v>
      </c>
      <c r="B3923" s="45" t="s">
        <v>55</v>
      </c>
      <c r="C3923" s="54">
        <v>165000</v>
      </c>
      <c r="D3923" s="46">
        <v>135000</v>
      </c>
      <c r="E3923" s="54">
        <v>0</v>
      </c>
      <c r="F3923" s="280">
        <f t="shared" si="1468"/>
        <v>81.818181818181827</v>
      </c>
      <c r="G3923" s="274"/>
      <c r="H3923" s="264"/>
    </row>
    <row r="3924" spans="1:8" s="141" customFormat="1" x14ac:dyDescent="0.2">
      <c r="A3924" s="52">
        <v>412600</v>
      </c>
      <c r="B3924" s="45" t="s">
        <v>56</v>
      </c>
      <c r="C3924" s="54">
        <v>13500</v>
      </c>
      <c r="D3924" s="46">
        <v>14000</v>
      </c>
      <c r="E3924" s="54">
        <v>0</v>
      </c>
      <c r="F3924" s="280">
        <f t="shared" si="1468"/>
        <v>103.7037037037037</v>
      </c>
      <c r="G3924" s="274"/>
      <c r="H3924" s="264"/>
    </row>
    <row r="3925" spans="1:8" s="141" customFormat="1" x14ac:dyDescent="0.2">
      <c r="A3925" s="52">
        <v>412700</v>
      </c>
      <c r="B3925" s="45" t="s">
        <v>58</v>
      </c>
      <c r="C3925" s="54">
        <v>120100</v>
      </c>
      <c r="D3925" s="46">
        <v>120000</v>
      </c>
      <c r="E3925" s="54">
        <v>0</v>
      </c>
      <c r="F3925" s="280">
        <f t="shared" si="1468"/>
        <v>99.916736053288929</v>
      </c>
      <c r="G3925" s="274"/>
      <c r="H3925" s="264"/>
    </row>
    <row r="3926" spans="1:8" s="141" customFormat="1" x14ac:dyDescent="0.2">
      <c r="A3926" s="52">
        <v>412900</v>
      </c>
      <c r="B3926" s="49" t="s">
        <v>72</v>
      </c>
      <c r="C3926" s="54">
        <v>11000</v>
      </c>
      <c r="D3926" s="46">
        <v>3000</v>
      </c>
      <c r="E3926" s="54">
        <v>0</v>
      </c>
      <c r="F3926" s="280">
        <f t="shared" si="1468"/>
        <v>27.27272727272727</v>
      </c>
      <c r="G3926" s="274"/>
      <c r="H3926" s="264"/>
    </row>
    <row r="3927" spans="1:8" s="141" customFormat="1" x14ac:dyDescent="0.2">
      <c r="A3927" s="52">
        <v>412900</v>
      </c>
      <c r="B3927" s="49" t="s">
        <v>73</v>
      </c>
      <c r="C3927" s="54">
        <v>36000.000000000044</v>
      </c>
      <c r="D3927" s="46">
        <v>36000</v>
      </c>
      <c r="E3927" s="54">
        <v>0</v>
      </c>
      <c r="F3927" s="280">
        <f t="shared" si="1468"/>
        <v>99.999999999999872</v>
      </c>
      <c r="G3927" s="274"/>
      <c r="H3927" s="264"/>
    </row>
    <row r="3928" spans="1:8" s="141" customFormat="1" x14ac:dyDescent="0.2">
      <c r="A3928" s="52">
        <v>412900</v>
      </c>
      <c r="B3928" s="49" t="s">
        <v>74</v>
      </c>
      <c r="C3928" s="54">
        <v>7500</v>
      </c>
      <c r="D3928" s="46">
        <v>4000</v>
      </c>
      <c r="E3928" s="54">
        <v>0</v>
      </c>
      <c r="F3928" s="280">
        <f t="shared" si="1468"/>
        <v>53.333333333333336</v>
      </c>
      <c r="G3928" s="274"/>
      <c r="H3928" s="264"/>
    </row>
    <row r="3929" spans="1:8" s="141" customFormat="1" x14ac:dyDescent="0.2">
      <c r="A3929" s="52">
        <v>412900</v>
      </c>
      <c r="B3929" s="49" t="s">
        <v>75</v>
      </c>
      <c r="C3929" s="54">
        <v>800</v>
      </c>
      <c r="D3929" s="46">
        <v>3000</v>
      </c>
      <c r="E3929" s="54">
        <v>0</v>
      </c>
      <c r="F3929" s="280"/>
      <c r="G3929" s="274"/>
      <c r="H3929" s="264"/>
    </row>
    <row r="3930" spans="1:8" s="141" customFormat="1" x14ac:dyDescent="0.2">
      <c r="A3930" s="52">
        <v>412900</v>
      </c>
      <c r="B3930" s="49" t="s">
        <v>76</v>
      </c>
      <c r="C3930" s="54">
        <v>14500</v>
      </c>
      <c r="D3930" s="46">
        <v>12000</v>
      </c>
      <c r="E3930" s="54">
        <v>0</v>
      </c>
      <c r="F3930" s="280">
        <f t="shared" ref="F3930:F3940" si="1471">D3930/C3930*100</f>
        <v>82.758620689655174</v>
      </c>
      <c r="G3930" s="274"/>
      <c r="H3930" s="264"/>
    </row>
    <row r="3931" spans="1:8" s="141" customFormat="1" x14ac:dyDescent="0.2">
      <c r="A3931" s="52">
        <v>412900</v>
      </c>
      <c r="B3931" s="49" t="s">
        <v>78</v>
      </c>
      <c r="C3931" s="54">
        <v>7199.9999999999982</v>
      </c>
      <c r="D3931" s="46">
        <v>5000</v>
      </c>
      <c r="E3931" s="54">
        <v>0</v>
      </c>
      <c r="F3931" s="280">
        <f t="shared" si="1471"/>
        <v>69.444444444444457</v>
      </c>
      <c r="G3931" s="274"/>
      <c r="H3931" s="264"/>
    </row>
    <row r="3932" spans="1:8" s="97" customFormat="1" x14ac:dyDescent="0.2">
      <c r="A3932" s="42">
        <v>510000</v>
      </c>
      <c r="B3932" s="47" t="s">
        <v>245</v>
      </c>
      <c r="C3932" s="41">
        <f>C3933+C3935+0</f>
        <v>3450000</v>
      </c>
      <c r="D3932" s="41">
        <f>D3933+D3935+0</f>
        <v>3350000</v>
      </c>
      <c r="E3932" s="41">
        <f>E3933+E3935+0</f>
        <v>0</v>
      </c>
      <c r="F3932" s="283">
        <f t="shared" si="1471"/>
        <v>97.101449275362313</v>
      </c>
      <c r="G3932" s="275"/>
      <c r="H3932" s="264"/>
    </row>
    <row r="3933" spans="1:8" s="97" customFormat="1" x14ac:dyDescent="0.2">
      <c r="A3933" s="42">
        <v>511000</v>
      </c>
      <c r="B3933" s="47" t="s">
        <v>246</v>
      </c>
      <c r="C3933" s="41">
        <f t="shared" ref="C3933" si="1472">C3934</f>
        <v>120999.99999999999</v>
      </c>
      <c r="D3933" s="41">
        <f>D3934</f>
        <v>50000</v>
      </c>
      <c r="E3933" s="41">
        <f>E3934</f>
        <v>0</v>
      </c>
      <c r="F3933" s="283">
        <f t="shared" si="1471"/>
        <v>41.322314049586787</v>
      </c>
      <c r="G3933" s="275"/>
      <c r="H3933" s="264"/>
    </row>
    <row r="3934" spans="1:8" s="141" customFormat="1" x14ac:dyDescent="0.2">
      <c r="A3934" s="52">
        <v>511300</v>
      </c>
      <c r="B3934" s="45" t="s">
        <v>249</v>
      </c>
      <c r="C3934" s="54">
        <v>120999.99999999999</v>
      </c>
      <c r="D3934" s="46">
        <v>50000</v>
      </c>
      <c r="E3934" s="54">
        <v>0</v>
      </c>
      <c r="F3934" s="280">
        <f t="shared" si="1471"/>
        <v>41.322314049586787</v>
      </c>
      <c r="G3934" s="274"/>
      <c r="H3934" s="264"/>
    </row>
    <row r="3935" spans="1:8" s="97" customFormat="1" x14ac:dyDescent="0.2">
      <c r="A3935" s="42">
        <v>516000</v>
      </c>
      <c r="B3935" s="47" t="s">
        <v>257</v>
      </c>
      <c r="C3935" s="41">
        <f t="shared" ref="C3935" si="1473">C3936</f>
        <v>3329000</v>
      </c>
      <c r="D3935" s="41">
        <f>D3936</f>
        <v>3300000</v>
      </c>
      <c r="E3935" s="41">
        <f>E3936</f>
        <v>0</v>
      </c>
      <c r="F3935" s="283">
        <f t="shared" si="1471"/>
        <v>99.128867527786127</v>
      </c>
      <c r="G3935" s="275"/>
      <c r="H3935" s="264"/>
    </row>
    <row r="3936" spans="1:8" s="141" customFormat="1" x14ac:dyDescent="0.2">
      <c r="A3936" s="52">
        <v>516100</v>
      </c>
      <c r="B3936" s="45" t="s">
        <v>257</v>
      </c>
      <c r="C3936" s="54">
        <v>3329000</v>
      </c>
      <c r="D3936" s="46">
        <v>3300000</v>
      </c>
      <c r="E3936" s="54">
        <v>0</v>
      </c>
      <c r="F3936" s="280">
        <f t="shared" si="1471"/>
        <v>99.128867527786127</v>
      </c>
      <c r="G3936" s="274"/>
      <c r="H3936" s="264"/>
    </row>
    <row r="3937" spans="1:8" s="97" customFormat="1" x14ac:dyDescent="0.2">
      <c r="A3937" s="42">
        <v>630000</v>
      </c>
      <c r="B3937" s="47" t="s">
        <v>277</v>
      </c>
      <c r="C3937" s="41">
        <f t="shared" ref="C3937:C3938" si="1474">C3938</f>
        <v>283000.00000000035</v>
      </c>
      <c r="D3937" s="41">
        <f t="shared" ref="D3937:D3938" si="1475">D3938</f>
        <v>160000</v>
      </c>
      <c r="E3937" s="41">
        <f t="shared" ref="E3937:E3938" si="1476">E3938</f>
        <v>0</v>
      </c>
      <c r="F3937" s="283">
        <f t="shared" si="1471"/>
        <v>56.537102473498166</v>
      </c>
      <c r="G3937" s="275"/>
      <c r="H3937" s="264"/>
    </row>
    <row r="3938" spans="1:8" s="97" customFormat="1" x14ac:dyDescent="0.2">
      <c r="A3938" s="42">
        <v>638000</v>
      </c>
      <c r="B3938" s="47" t="s">
        <v>284</v>
      </c>
      <c r="C3938" s="41">
        <f t="shared" si="1474"/>
        <v>283000.00000000035</v>
      </c>
      <c r="D3938" s="41">
        <f t="shared" si="1475"/>
        <v>160000</v>
      </c>
      <c r="E3938" s="41">
        <f t="shared" si="1476"/>
        <v>0</v>
      </c>
      <c r="F3938" s="283">
        <f t="shared" si="1471"/>
        <v>56.537102473498166</v>
      </c>
      <c r="G3938" s="275"/>
      <c r="H3938" s="264"/>
    </row>
    <row r="3939" spans="1:8" s="141" customFormat="1" x14ac:dyDescent="0.2">
      <c r="A3939" s="52">
        <v>638100</v>
      </c>
      <c r="B3939" s="45" t="s">
        <v>285</v>
      </c>
      <c r="C3939" s="54">
        <v>283000.00000000035</v>
      </c>
      <c r="D3939" s="46">
        <v>160000</v>
      </c>
      <c r="E3939" s="54">
        <v>0</v>
      </c>
      <c r="F3939" s="280">
        <f t="shared" si="1471"/>
        <v>56.537102473498166</v>
      </c>
      <c r="G3939" s="274"/>
      <c r="H3939" s="264"/>
    </row>
    <row r="3940" spans="1:8" s="98" customFormat="1" x14ac:dyDescent="0.2">
      <c r="A3940" s="59"/>
      <c r="B3940" s="60" t="s">
        <v>294</v>
      </c>
      <c r="C3940" s="61">
        <f>C3912+C3932+C3937</f>
        <v>10562700</v>
      </c>
      <c r="D3940" s="61">
        <f>D3912+D3932+D3937</f>
        <v>10417600</v>
      </c>
      <c r="E3940" s="61">
        <f>E3912+E3932+E3937</f>
        <v>0</v>
      </c>
      <c r="F3940" s="30">
        <f t="shared" si="1471"/>
        <v>98.626298200270767</v>
      </c>
      <c r="G3940" s="276"/>
      <c r="H3940" s="264"/>
    </row>
    <row r="3941" spans="1:8" s="141" customFormat="1" x14ac:dyDescent="0.2">
      <c r="A3941" s="39"/>
      <c r="B3941" s="72"/>
      <c r="C3941" s="63"/>
      <c r="D3941" s="63"/>
      <c r="E3941" s="63"/>
      <c r="F3941" s="145"/>
      <c r="G3941" s="274"/>
      <c r="H3941" s="264"/>
    </row>
    <row r="3942" spans="1:8" s="141" customFormat="1" x14ac:dyDescent="0.2">
      <c r="A3942" s="39"/>
      <c r="B3942" s="72"/>
      <c r="C3942" s="63"/>
      <c r="D3942" s="63"/>
      <c r="E3942" s="63"/>
      <c r="F3942" s="145"/>
      <c r="G3942" s="274"/>
      <c r="H3942" s="264"/>
    </row>
    <row r="3943" spans="1:8" s="141" customFormat="1" x14ac:dyDescent="0.2">
      <c r="A3943" s="44" t="s">
        <v>766</v>
      </c>
      <c r="B3943" s="45"/>
      <c r="C3943" s="63"/>
      <c r="D3943" s="63"/>
      <c r="E3943" s="63"/>
      <c r="F3943" s="145"/>
      <c r="G3943" s="274"/>
      <c r="H3943" s="264"/>
    </row>
    <row r="3944" spans="1:8" s="141" customFormat="1" x14ac:dyDescent="0.2">
      <c r="A3944" s="44" t="s">
        <v>494</v>
      </c>
      <c r="B3944" s="45"/>
      <c r="C3944" s="63"/>
      <c r="D3944" s="63"/>
      <c r="E3944" s="63"/>
      <c r="F3944" s="145"/>
      <c r="G3944" s="274"/>
      <c r="H3944" s="264"/>
    </row>
    <row r="3945" spans="1:8" s="141" customFormat="1" x14ac:dyDescent="0.2">
      <c r="A3945" s="44" t="s">
        <v>439</v>
      </c>
      <c r="B3945" s="45"/>
      <c r="C3945" s="63"/>
      <c r="D3945" s="63"/>
      <c r="E3945" s="63"/>
      <c r="F3945" s="145"/>
      <c r="G3945" s="274"/>
      <c r="H3945" s="264"/>
    </row>
    <row r="3946" spans="1:8" s="141" customFormat="1" x14ac:dyDescent="0.2">
      <c r="A3946" s="44" t="s">
        <v>293</v>
      </c>
      <c r="B3946" s="45"/>
      <c r="C3946" s="63"/>
      <c r="D3946" s="63"/>
      <c r="E3946" s="63"/>
      <c r="F3946" s="145"/>
      <c r="G3946" s="274"/>
      <c r="H3946" s="264"/>
    </row>
    <row r="3947" spans="1:8" s="141" customFormat="1" x14ac:dyDescent="0.2">
      <c r="A3947" s="39"/>
      <c r="B3947" s="45"/>
      <c r="C3947" s="63"/>
      <c r="D3947" s="63"/>
      <c r="E3947" s="63"/>
      <c r="F3947" s="145"/>
      <c r="G3947" s="274"/>
      <c r="H3947" s="264"/>
    </row>
    <row r="3948" spans="1:8" s="97" customFormat="1" x14ac:dyDescent="0.2">
      <c r="A3948" s="42">
        <v>410000</v>
      </c>
      <c r="B3948" s="43" t="s">
        <v>42</v>
      </c>
      <c r="C3948" s="41">
        <f t="shared" ref="C3948" si="1477">C3949+C3954</f>
        <v>1731200</v>
      </c>
      <c r="D3948" s="41">
        <f t="shared" ref="D3948" si="1478">D3949+D3954</f>
        <v>1676800</v>
      </c>
      <c r="E3948" s="41">
        <f>E3949+E3954</f>
        <v>0</v>
      </c>
      <c r="F3948" s="283">
        <f t="shared" ref="F3948:F3973" si="1479">D3948/C3948*100</f>
        <v>96.85767097966729</v>
      </c>
      <c r="G3948" s="275"/>
      <c r="H3948" s="264"/>
    </row>
    <row r="3949" spans="1:8" s="97" customFormat="1" x14ac:dyDescent="0.2">
      <c r="A3949" s="42">
        <v>411000</v>
      </c>
      <c r="B3949" s="43" t="s">
        <v>43</v>
      </c>
      <c r="C3949" s="41">
        <f t="shared" ref="C3949" si="1480">SUM(C3950:C3953)</f>
        <v>1198400</v>
      </c>
      <c r="D3949" s="41">
        <f t="shared" ref="D3949" si="1481">SUM(D3950:D3953)</f>
        <v>1195400</v>
      </c>
      <c r="E3949" s="41">
        <f>SUM(E3950:E3953)</f>
        <v>0</v>
      </c>
      <c r="F3949" s="283">
        <f t="shared" si="1479"/>
        <v>99.749666221628843</v>
      </c>
      <c r="G3949" s="275"/>
      <c r="H3949" s="264"/>
    </row>
    <row r="3950" spans="1:8" s="141" customFormat="1" x14ac:dyDescent="0.2">
      <c r="A3950" s="52">
        <v>411100</v>
      </c>
      <c r="B3950" s="45" t="s">
        <v>44</v>
      </c>
      <c r="C3950" s="54">
        <v>1110300</v>
      </c>
      <c r="D3950" s="46">
        <v>1130000</v>
      </c>
      <c r="E3950" s="54">
        <v>0</v>
      </c>
      <c r="F3950" s="280">
        <f t="shared" si="1479"/>
        <v>101.77429523552193</v>
      </c>
      <c r="G3950" s="274"/>
      <c r="H3950" s="264"/>
    </row>
    <row r="3951" spans="1:8" s="141" customFormat="1" ht="40.5" x14ac:dyDescent="0.2">
      <c r="A3951" s="52">
        <v>411200</v>
      </c>
      <c r="B3951" s="45" t="s">
        <v>45</v>
      </c>
      <c r="C3951" s="54">
        <v>37100</v>
      </c>
      <c r="D3951" s="46">
        <v>40400</v>
      </c>
      <c r="E3951" s="54">
        <v>0</v>
      </c>
      <c r="F3951" s="280">
        <f t="shared" si="1479"/>
        <v>108.89487870619948</v>
      </c>
      <c r="G3951" s="274"/>
      <c r="H3951" s="264"/>
    </row>
    <row r="3952" spans="1:8" s="141" customFormat="1" ht="40.5" x14ac:dyDescent="0.2">
      <c r="A3952" s="52">
        <v>411300</v>
      </c>
      <c r="B3952" s="45" t="s">
        <v>46</v>
      </c>
      <c r="C3952" s="54">
        <v>39000.000000000015</v>
      </c>
      <c r="D3952" s="46">
        <v>15000</v>
      </c>
      <c r="E3952" s="54">
        <v>0</v>
      </c>
      <c r="F3952" s="280">
        <f t="shared" si="1479"/>
        <v>38.461538461538446</v>
      </c>
      <c r="G3952" s="274"/>
      <c r="H3952" s="264"/>
    </row>
    <row r="3953" spans="1:8" s="141" customFormat="1" x14ac:dyDescent="0.2">
      <c r="A3953" s="52">
        <v>411400</v>
      </c>
      <c r="B3953" s="45" t="s">
        <v>47</v>
      </c>
      <c r="C3953" s="54">
        <v>12000</v>
      </c>
      <c r="D3953" s="46">
        <v>10000</v>
      </c>
      <c r="E3953" s="54">
        <v>0</v>
      </c>
      <c r="F3953" s="280">
        <f t="shared" si="1479"/>
        <v>83.333333333333343</v>
      </c>
      <c r="G3953" s="274"/>
      <c r="H3953" s="264"/>
    </row>
    <row r="3954" spans="1:8" s="97" customFormat="1" x14ac:dyDescent="0.2">
      <c r="A3954" s="42">
        <v>412000</v>
      </c>
      <c r="B3954" s="47" t="s">
        <v>48</v>
      </c>
      <c r="C3954" s="41">
        <f t="shared" ref="C3954" si="1482">SUM(C3955:C3966)</f>
        <v>532800</v>
      </c>
      <c r="D3954" s="41">
        <f t="shared" ref="D3954" si="1483">SUM(D3955:D3966)</f>
        <v>481400</v>
      </c>
      <c r="E3954" s="41">
        <f>SUM(E3955:E3966)</f>
        <v>0</v>
      </c>
      <c r="F3954" s="283">
        <f t="shared" si="1479"/>
        <v>90.352852852852848</v>
      </c>
      <c r="G3954" s="275"/>
      <c r="H3954" s="264"/>
    </row>
    <row r="3955" spans="1:8" s="141" customFormat="1" x14ac:dyDescent="0.2">
      <c r="A3955" s="52">
        <v>412100</v>
      </c>
      <c r="B3955" s="45" t="s">
        <v>49</v>
      </c>
      <c r="C3955" s="54">
        <v>22000</v>
      </c>
      <c r="D3955" s="46">
        <v>15900</v>
      </c>
      <c r="E3955" s="54">
        <v>0</v>
      </c>
      <c r="F3955" s="280">
        <f t="shared" si="1479"/>
        <v>72.27272727272728</v>
      </c>
      <c r="G3955" s="274"/>
      <c r="H3955" s="264"/>
    </row>
    <row r="3956" spans="1:8" s="141" customFormat="1" ht="40.5" x14ac:dyDescent="0.2">
      <c r="A3956" s="52">
        <v>412200</v>
      </c>
      <c r="B3956" s="45" t="s">
        <v>50</v>
      </c>
      <c r="C3956" s="54">
        <v>58300</v>
      </c>
      <c r="D3956" s="46">
        <v>55000</v>
      </c>
      <c r="E3956" s="54">
        <v>0</v>
      </c>
      <c r="F3956" s="280">
        <f t="shared" si="1479"/>
        <v>94.339622641509436</v>
      </c>
      <c r="G3956" s="274"/>
      <c r="H3956" s="264"/>
    </row>
    <row r="3957" spans="1:8" s="141" customFormat="1" x14ac:dyDescent="0.2">
      <c r="A3957" s="52">
        <v>412300</v>
      </c>
      <c r="B3957" s="45" t="s">
        <v>51</v>
      </c>
      <c r="C3957" s="54">
        <v>27000</v>
      </c>
      <c r="D3957" s="46">
        <v>27000</v>
      </c>
      <c r="E3957" s="54">
        <v>0</v>
      </c>
      <c r="F3957" s="280">
        <f t="shared" si="1479"/>
        <v>100</v>
      </c>
      <c r="G3957" s="274"/>
      <c r="H3957" s="264"/>
    </row>
    <row r="3958" spans="1:8" s="141" customFormat="1" x14ac:dyDescent="0.2">
      <c r="A3958" s="52">
        <v>412400</v>
      </c>
      <c r="B3958" s="45" t="s">
        <v>53</v>
      </c>
      <c r="C3958" s="54">
        <v>339999.99999999994</v>
      </c>
      <c r="D3958" s="46">
        <v>320000</v>
      </c>
      <c r="E3958" s="54">
        <v>0</v>
      </c>
      <c r="F3958" s="280">
        <f t="shared" si="1479"/>
        <v>94.11764705882355</v>
      </c>
      <c r="G3958" s="274"/>
      <c r="H3958" s="264"/>
    </row>
    <row r="3959" spans="1:8" s="141" customFormat="1" x14ac:dyDescent="0.2">
      <c r="A3959" s="52">
        <v>412500</v>
      </c>
      <c r="B3959" s="45" t="s">
        <v>55</v>
      </c>
      <c r="C3959" s="54">
        <v>33000.000000000007</v>
      </c>
      <c r="D3959" s="46">
        <v>20000</v>
      </c>
      <c r="E3959" s="54">
        <v>0</v>
      </c>
      <c r="F3959" s="280">
        <f t="shared" si="1479"/>
        <v>60.606060606060595</v>
      </c>
      <c r="G3959" s="274"/>
      <c r="H3959" s="264"/>
    </row>
    <row r="3960" spans="1:8" s="141" customFormat="1" x14ac:dyDescent="0.2">
      <c r="A3960" s="52">
        <v>412600</v>
      </c>
      <c r="B3960" s="45" t="s">
        <v>56</v>
      </c>
      <c r="C3960" s="54">
        <v>9999.9999999999982</v>
      </c>
      <c r="D3960" s="46">
        <v>10000</v>
      </c>
      <c r="E3960" s="54">
        <v>0</v>
      </c>
      <c r="F3960" s="280">
        <f t="shared" si="1479"/>
        <v>100.00000000000003</v>
      </c>
      <c r="G3960" s="274"/>
      <c r="H3960" s="264"/>
    </row>
    <row r="3961" spans="1:8" s="141" customFormat="1" x14ac:dyDescent="0.2">
      <c r="A3961" s="52">
        <v>412700</v>
      </c>
      <c r="B3961" s="45" t="s">
        <v>58</v>
      </c>
      <c r="C3961" s="54">
        <v>11000.000000000002</v>
      </c>
      <c r="D3961" s="46">
        <v>7000</v>
      </c>
      <c r="E3961" s="54">
        <v>0</v>
      </c>
      <c r="F3961" s="280">
        <f t="shared" si="1479"/>
        <v>63.636363636363626</v>
      </c>
      <c r="G3961" s="274"/>
      <c r="H3961" s="264"/>
    </row>
    <row r="3962" spans="1:8" s="141" customFormat="1" x14ac:dyDescent="0.2">
      <c r="A3962" s="52">
        <v>412900</v>
      </c>
      <c r="B3962" s="49" t="s">
        <v>72</v>
      </c>
      <c r="C3962" s="54">
        <v>2499.9999999999995</v>
      </c>
      <c r="D3962" s="46">
        <v>2500</v>
      </c>
      <c r="E3962" s="54">
        <v>0</v>
      </c>
      <c r="F3962" s="280">
        <f t="shared" si="1479"/>
        <v>100.00000000000003</v>
      </c>
      <c r="G3962" s="274"/>
      <c r="H3962" s="264"/>
    </row>
    <row r="3963" spans="1:8" s="141" customFormat="1" x14ac:dyDescent="0.2">
      <c r="A3963" s="52">
        <v>412900</v>
      </c>
      <c r="B3963" s="49" t="s">
        <v>73</v>
      </c>
      <c r="C3963" s="54">
        <v>25000</v>
      </c>
      <c r="D3963" s="46">
        <v>20000</v>
      </c>
      <c r="E3963" s="54">
        <v>0</v>
      </c>
      <c r="F3963" s="280">
        <f t="shared" si="1479"/>
        <v>80</v>
      </c>
      <c r="G3963" s="274"/>
      <c r="H3963" s="264"/>
    </row>
    <row r="3964" spans="1:8" s="141" customFormat="1" x14ac:dyDescent="0.2">
      <c r="A3964" s="52">
        <v>412900</v>
      </c>
      <c r="B3964" s="49" t="s">
        <v>74</v>
      </c>
      <c r="C3964" s="54">
        <v>1500</v>
      </c>
      <c r="D3964" s="46">
        <v>1500</v>
      </c>
      <c r="E3964" s="54">
        <v>0</v>
      </c>
      <c r="F3964" s="280">
        <f t="shared" si="1479"/>
        <v>100</v>
      </c>
      <c r="G3964" s="274"/>
      <c r="H3964" s="264"/>
    </row>
    <row r="3965" spans="1:8" s="141" customFormat="1" x14ac:dyDescent="0.2">
      <c r="A3965" s="52">
        <v>412900</v>
      </c>
      <c r="B3965" s="49" t="s">
        <v>75</v>
      </c>
      <c r="C3965" s="54">
        <v>1500</v>
      </c>
      <c r="D3965" s="46">
        <v>1500</v>
      </c>
      <c r="E3965" s="54">
        <v>0</v>
      </c>
      <c r="F3965" s="280">
        <f t="shared" si="1479"/>
        <v>100</v>
      </c>
      <c r="G3965" s="274"/>
      <c r="H3965" s="264"/>
    </row>
    <row r="3966" spans="1:8" s="141" customFormat="1" x14ac:dyDescent="0.2">
      <c r="A3966" s="52">
        <v>412900</v>
      </c>
      <c r="B3966" s="49" t="s">
        <v>78</v>
      </c>
      <c r="C3966" s="54">
        <v>1000</v>
      </c>
      <c r="D3966" s="46">
        <v>1000</v>
      </c>
      <c r="E3966" s="54">
        <v>0</v>
      </c>
      <c r="F3966" s="280">
        <f t="shared" si="1479"/>
        <v>100</v>
      </c>
      <c r="G3966" s="274"/>
      <c r="H3966" s="264"/>
    </row>
    <row r="3967" spans="1:8" s="97" customFormat="1" x14ac:dyDescent="0.2">
      <c r="A3967" s="42">
        <v>510000</v>
      </c>
      <c r="B3967" s="47" t="s">
        <v>245</v>
      </c>
      <c r="C3967" s="41">
        <f t="shared" ref="C3967" si="1484">C3968</f>
        <v>140000</v>
      </c>
      <c r="D3967" s="41">
        <f t="shared" ref="D3967" si="1485">D3968</f>
        <v>220000</v>
      </c>
      <c r="E3967" s="41">
        <f>E3968</f>
        <v>0</v>
      </c>
      <c r="F3967" s="283">
        <f t="shared" si="1479"/>
        <v>157.14285714285714</v>
      </c>
      <c r="G3967" s="275"/>
      <c r="H3967" s="264"/>
    </row>
    <row r="3968" spans="1:8" s="97" customFormat="1" x14ac:dyDescent="0.2">
      <c r="A3968" s="42">
        <v>511000</v>
      </c>
      <c r="B3968" s="47" t="s">
        <v>246</v>
      </c>
      <c r="C3968" s="41">
        <f>C3969+0</f>
        <v>140000</v>
      </c>
      <c r="D3968" s="41">
        <f>D3969+0</f>
        <v>220000</v>
      </c>
      <c r="E3968" s="41">
        <f>E3969+0</f>
        <v>0</v>
      </c>
      <c r="F3968" s="283">
        <f t="shared" si="1479"/>
        <v>157.14285714285714</v>
      </c>
      <c r="G3968" s="275"/>
      <c r="H3968" s="264"/>
    </row>
    <row r="3969" spans="1:8" s="141" customFormat="1" x14ac:dyDescent="0.2">
      <c r="A3969" s="52">
        <v>511300</v>
      </c>
      <c r="B3969" s="45" t="s">
        <v>249</v>
      </c>
      <c r="C3969" s="54">
        <v>140000</v>
      </c>
      <c r="D3969" s="46">
        <v>220000</v>
      </c>
      <c r="E3969" s="54">
        <v>0</v>
      </c>
      <c r="F3969" s="280">
        <f t="shared" si="1479"/>
        <v>157.14285714285714</v>
      </c>
      <c r="G3969" s="274"/>
      <c r="H3969" s="264"/>
    </row>
    <row r="3970" spans="1:8" s="97" customFormat="1" x14ac:dyDescent="0.2">
      <c r="A3970" s="42">
        <v>630000</v>
      </c>
      <c r="B3970" s="47" t="s">
        <v>277</v>
      </c>
      <c r="C3970" s="41">
        <f t="shared" ref="C3970:C3971" si="1486">C3971</f>
        <v>84400</v>
      </c>
      <c r="D3970" s="41">
        <f t="shared" ref="D3970:D3971" si="1487">D3971</f>
        <v>89400</v>
      </c>
      <c r="E3970" s="41">
        <f t="shared" ref="E3970:E3971" si="1488">E3971</f>
        <v>0</v>
      </c>
      <c r="F3970" s="283">
        <f t="shared" si="1479"/>
        <v>105.92417061611374</v>
      </c>
      <c r="G3970" s="275"/>
      <c r="H3970" s="264"/>
    </row>
    <row r="3971" spans="1:8" s="97" customFormat="1" x14ac:dyDescent="0.2">
      <c r="A3971" s="42">
        <v>638000</v>
      </c>
      <c r="B3971" s="47" t="s">
        <v>284</v>
      </c>
      <c r="C3971" s="41">
        <f t="shared" si="1486"/>
        <v>84400</v>
      </c>
      <c r="D3971" s="41">
        <f t="shared" si="1487"/>
        <v>89400</v>
      </c>
      <c r="E3971" s="41">
        <f t="shared" si="1488"/>
        <v>0</v>
      </c>
      <c r="F3971" s="283">
        <f t="shared" si="1479"/>
        <v>105.92417061611374</v>
      </c>
      <c r="G3971" s="275"/>
      <c r="H3971" s="264"/>
    </row>
    <row r="3972" spans="1:8" s="141" customFormat="1" x14ac:dyDescent="0.2">
      <c r="A3972" s="52">
        <v>638100</v>
      </c>
      <c r="B3972" s="45" t="s">
        <v>285</v>
      </c>
      <c r="C3972" s="54">
        <v>84400</v>
      </c>
      <c r="D3972" s="46">
        <v>89400</v>
      </c>
      <c r="E3972" s="54">
        <v>0</v>
      </c>
      <c r="F3972" s="280">
        <f t="shared" si="1479"/>
        <v>105.92417061611374</v>
      </c>
      <c r="G3972" s="274"/>
      <c r="H3972" s="264"/>
    </row>
    <row r="3973" spans="1:8" s="98" customFormat="1" x14ac:dyDescent="0.2">
      <c r="A3973" s="59"/>
      <c r="B3973" s="60" t="s">
        <v>294</v>
      </c>
      <c r="C3973" s="61">
        <f>C3948+C3967+C3970</f>
        <v>1955600</v>
      </c>
      <c r="D3973" s="61">
        <f>D3948+D3967+D3970</f>
        <v>1986200</v>
      </c>
      <c r="E3973" s="61">
        <f>E3948+E3967+E3970</f>
        <v>0</v>
      </c>
      <c r="F3973" s="30">
        <f t="shared" si="1479"/>
        <v>101.56473716506443</v>
      </c>
      <c r="G3973" s="276"/>
      <c r="H3973" s="264"/>
    </row>
    <row r="3974" spans="1:8" s="141" customFormat="1" x14ac:dyDescent="0.2">
      <c r="A3974" s="39"/>
      <c r="B3974" s="72"/>
      <c r="C3974" s="63"/>
      <c r="D3974" s="63"/>
      <c r="E3974" s="63"/>
      <c r="F3974" s="145"/>
      <c r="G3974" s="274"/>
      <c r="H3974" s="264"/>
    </row>
    <row r="3975" spans="1:8" s="141" customFormat="1" x14ac:dyDescent="0.2">
      <c r="A3975" s="39"/>
      <c r="B3975" s="72"/>
      <c r="C3975" s="63"/>
      <c r="D3975" s="63"/>
      <c r="E3975" s="63"/>
      <c r="F3975" s="145"/>
      <c r="G3975" s="274"/>
      <c r="H3975" s="264"/>
    </row>
    <row r="3976" spans="1:8" s="141" customFormat="1" x14ac:dyDescent="0.2">
      <c r="A3976" s="44" t="s">
        <v>811</v>
      </c>
      <c r="B3976" s="45"/>
      <c r="C3976" s="63"/>
      <c r="D3976" s="63"/>
      <c r="E3976" s="63"/>
      <c r="F3976" s="145"/>
      <c r="G3976" s="274"/>
      <c r="H3976" s="264"/>
    </row>
    <row r="3977" spans="1:8" s="141" customFormat="1" x14ac:dyDescent="0.2">
      <c r="A3977" s="44" t="s">
        <v>494</v>
      </c>
      <c r="B3977" s="45"/>
      <c r="C3977" s="63"/>
      <c r="D3977" s="63"/>
      <c r="E3977" s="63"/>
      <c r="F3977" s="145"/>
      <c r="G3977" s="274"/>
      <c r="H3977" s="264"/>
    </row>
    <row r="3978" spans="1:8" s="141" customFormat="1" x14ac:dyDescent="0.2">
      <c r="A3978" s="44" t="s">
        <v>443</v>
      </c>
      <c r="B3978" s="45"/>
      <c r="C3978" s="63"/>
      <c r="D3978" s="63"/>
      <c r="E3978" s="63"/>
      <c r="F3978" s="145"/>
      <c r="G3978" s="274"/>
      <c r="H3978" s="264"/>
    </row>
    <row r="3979" spans="1:8" s="141" customFormat="1" x14ac:dyDescent="0.2">
      <c r="A3979" s="44" t="s">
        <v>293</v>
      </c>
      <c r="B3979" s="45"/>
      <c r="C3979" s="63"/>
      <c r="D3979" s="63"/>
      <c r="E3979" s="63"/>
      <c r="F3979" s="145"/>
      <c r="G3979" s="274"/>
      <c r="H3979" s="264"/>
    </row>
    <row r="3980" spans="1:8" s="141" customFormat="1" x14ac:dyDescent="0.2">
      <c r="A3980" s="39"/>
      <c r="B3980" s="45"/>
      <c r="C3980" s="63"/>
      <c r="D3980" s="63"/>
      <c r="E3980" s="63"/>
      <c r="F3980" s="145"/>
      <c r="G3980" s="274"/>
      <c r="H3980" s="264"/>
    </row>
    <row r="3981" spans="1:8" s="97" customFormat="1" x14ac:dyDescent="0.2">
      <c r="A3981" s="42">
        <v>410000</v>
      </c>
      <c r="B3981" s="43" t="s">
        <v>42</v>
      </c>
      <c r="C3981" s="41">
        <f>C3982+C3987+C4002+C4000+0</f>
        <v>3481299.9999999995</v>
      </c>
      <c r="D3981" s="41">
        <f>D3982+D3987+D4002+D4000+0</f>
        <v>3494500</v>
      </c>
      <c r="E3981" s="41">
        <f>E3982+E3987+E4002+E4000+0</f>
        <v>0</v>
      </c>
      <c r="F3981" s="283">
        <f t="shared" ref="F3981:F3999" si="1489">D3981/C3981*100</f>
        <v>100.37916870134723</v>
      </c>
      <c r="G3981" s="275"/>
      <c r="H3981" s="264"/>
    </row>
    <row r="3982" spans="1:8" s="97" customFormat="1" x14ac:dyDescent="0.2">
      <c r="A3982" s="42">
        <v>411000</v>
      </c>
      <c r="B3982" s="43" t="s">
        <v>43</v>
      </c>
      <c r="C3982" s="41">
        <f t="shared" ref="C3982" si="1490">SUM(C3983:C3986)</f>
        <v>3100899.9999999995</v>
      </c>
      <c r="D3982" s="41">
        <f>SUM(D3983:D3986)</f>
        <v>3087500</v>
      </c>
      <c r="E3982" s="41">
        <f>SUM(E3983:E3986)</f>
        <v>0</v>
      </c>
      <c r="F3982" s="283">
        <f t="shared" si="1489"/>
        <v>99.567867393337423</v>
      </c>
      <c r="G3982" s="275"/>
      <c r="H3982" s="264"/>
    </row>
    <row r="3983" spans="1:8" s="141" customFormat="1" x14ac:dyDescent="0.2">
      <c r="A3983" s="52">
        <v>411100</v>
      </c>
      <c r="B3983" s="45" t="s">
        <v>44</v>
      </c>
      <c r="C3983" s="54">
        <v>2771100</v>
      </c>
      <c r="D3983" s="46">
        <v>2820000</v>
      </c>
      <c r="E3983" s="54">
        <v>0</v>
      </c>
      <c r="F3983" s="280">
        <f t="shared" si="1489"/>
        <v>101.76464219984844</v>
      </c>
      <c r="G3983" s="274"/>
      <c r="H3983" s="264"/>
    </row>
    <row r="3984" spans="1:8" s="141" customFormat="1" ht="40.5" x14ac:dyDescent="0.2">
      <c r="A3984" s="52">
        <v>411200</v>
      </c>
      <c r="B3984" s="45" t="s">
        <v>45</v>
      </c>
      <c r="C3984" s="54">
        <v>146999.99999999965</v>
      </c>
      <c r="D3984" s="46">
        <v>101000</v>
      </c>
      <c r="E3984" s="54">
        <v>0</v>
      </c>
      <c r="F3984" s="280">
        <f t="shared" si="1489"/>
        <v>68.707482993197445</v>
      </c>
      <c r="G3984" s="274"/>
      <c r="H3984" s="264"/>
    </row>
    <row r="3985" spans="1:8" s="141" customFormat="1" ht="40.5" x14ac:dyDescent="0.2">
      <c r="A3985" s="52">
        <v>411300</v>
      </c>
      <c r="B3985" s="45" t="s">
        <v>46</v>
      </c>
      <c r="C3985" s="54">
        <v>150800.00000000006</v>
      </c>
      <c r="D3985" s="46">
        <v>144000</v>
      </c>
      <c r="E3985" s="54">
        <v>0</v>
      </c>
      <c r="F3985" s="280">
        <f t="shared" si="1489"/>
        <v>95.490716180371322</v>
      </c>
      <c r="G3985" s="274"/>
      <c r="H3985" s="264"/>
    </row>
    <row r="3986" spans="1:8" s="141" customFormat="1" x14ac:dyDescent="0.2">
      <c r="A3986" s="52">
        <v>411400</v>
      </c>
      <c r="B3986" s="45" t="s">
        <v>47</v>
      </c>
      <c r="C3986" s="54">
        <v>32000</v>
      </c>
      <c r="D3986" s="46">
        <v>22500</v>
      </c>
      <c r="E3986" s="54">
        <v>0</v>
      </c>
      <c r="F3986" s="280">
        <f t="shared" si="1489"/>
        <v>70.3125</v>
      </c>
      <c r="G3986" s="274"/>
      <c r="H3986" s="264"/>
    </row>
    <row r="3987" spans="1:8" s="97" customFormat="1" x14ac:dyDescent="0.2">
      <c r="A3987" s="42">
        <v>412000</v>
      </c>
      <c r="B3987" s="47" t="s">
        <v>48</v>
      </c>
      <c r="C3987" s="41">
        <f t="shared" ref="C3987" si="1491">SUM(C3988:C3999)</f>
        <v>373400</v>
      </c>
      <c r="D3987" s="41">
        <f>SUM(D3988:D3999)</f>
        <v>399000</v>
      </c>
      <c r="E3987" s="41">
        <f>SUM(E3988:E3999)</f>
        <v>0</v>
      </c>
      <c r="F3987" s="283">
        <f t="shared" si="1489"/>
        <v>106.85591858596679</v>
      </c>
      <c r="G3987" s="275"/>
      <c r="H3987" s="264"/>
    </row>
    <row r="3988" spans="1:8" s="141" customFormat="1" x14ac:dyDescent="0.2">
      <c r="A3988" s="52">
        <v>412100</v>
      </c>
      <c r="B3988" s="45" t="s">
        <v>49</v>
      </c>
      <c r="C3988" s="54">
        <v>7500</v>
      </c>
      <c r="D3988" s="46">
        <v>7000</v>
      </c>
      <c r="E3988" s="54">
        <v>0</v>
      </c>
      <c r="F3988" s="280">
        <f t="shared" si="1489"/>
        <v>93.333333333333329</v>
      </c>
      <c r="G3988" s="274"/>
      <c r="H3988" s="264"/>
    </row>
    <row r="3989" spans="1:8" s="141" customFormat="1" ht="40.5" x14ac:dyDescent="0.2">
      <c r="A3989" s="52">
        <v>412200</v>
      </c>
      <c r="B3989" s="45" t="s">
        <v>50</v>
      </c>
      <c r="C3989" s="54">
        <v>70000</v>
      </c>
      <c r="D3989" s="46">
        <v>62000</v>
      </c>
      <c r="E3989" s="54">
        <v>0</v>
      </c>
      <c r="F3989" s="280">
        <f t="shared" si="1489"/>
        <v>88.571428571428569</v>
      </c>
      <c r="G3989" s="274"/>
      <c r="H3989" s="264"/>
    </row>
    <row r="3990" spans="1:8" s="141" customFormat="1" x14ac:dyDescent="0.2">
      <c r="A3990" s="52">
        <v>412300</v>
      </c>
      <c r="B3990" s="45" t="s">
        <v>51</v>
      </c>
      <c r="C3990" s="54">
        <v>30500</v>
      </c>
      <c r="D3990" s="46">
        <v>45000</v>
      </c>
      <c r="E3990" s="54">
        <v>0</v>
      </c>
      <c r="F3990" s="280">
        <f t="shared" si="1489"/>
        <v>147.54098360655738</v>
      </c>
      <c r="G3990" s="274"/>
      <c r="H3990" s="264"/>
    </row>
    <row r="3991" spans="1:8" s="141" customFormat="1" x14ac:dyDescent="0.2">
      <c r="A3991" s="52">
        <v>412500</v>
      </c>
      <c r="B3991" s="45" t="s">
        <v>55</v>
      </c>
      <c r="C3991" s="54">
        <v>27000</v>
      </c>
      <c r="D3991" s="46">
        <v>30000</v>
      </c>
      <c r="E3991" s="54">
        <v>0</v>
      </c>
      <c r="F3991" s="280">
        <f t="shared" si="1489"/>
        <v>111.11111111111111</v>
      </c>
      <c r="G3991" s="274"/>
      <c r="H3991" s="264"/>
    </row>
    <row r="3992" spans="1:8" s="141" customFormat="1" x14ac:dyDescent="0.2">
      <c r="A3992" s="52">
        <v>412600</v>
      </c>
      <c r="B3992" s="45" t="s">
        <v>56</v>
      </c>
      <c r="C3992" s="54">
        <v>21000</v>
      </c>
      <c r="D3992" s="46">
        <v>10000</v>
      </c>
      <c r="E3992" s="54">
        <v>0</v>
      </c>
      <c r="F3992" s="280">
        <f t="shared" si="1489"/>
        <v>47.619047619047613</v>
      </c>
      <c r="G3992" s="274"/>
      <c r="H3992" s="264"/>
    </row>
    <row r="3993" spans="1:8" s="141" customFormat="1" x14ac:dyDescent="0.2">
      <c r="A3993" s="52">
        <v>412700</v>
      </c>
      <c r="B3993" s="45" t="s">
        <v>58</v>
      </c>
      <c r="C3993" s="54">
        <v>110100</v>
      </c>
      <c r="D3993" s="46">
        <v>158000</v>
      </c>
      <c r="E3993" s="54">
        <v>0</v>
      </c>
      <c r="F3993" s="280">
        <f t="shared" si="1489"/>
        <v>143.50590372388737</v>
      </c>
      <c r="G3993" s="274"/>
      <c r="H3993" s="264"/>
    </row>
    <row r="3994" spans="1:8" s="141" customFormat="1" x14ac:dyDescent="0.2">
      <c r="A3994" s="52">
        <v>412900</v>
      </c>
      <c r="B3994" s="49" t="s">
        <v>72</v>
      </c>
      <c r="C3994" s="54">
        <v>9300</v>
      </c>
      <c r="D3994" s="46">
        <v>8000</v>
      </c>
      <c r="E3994" s="54">
        <v>0</v>
      </c>
      <c r="F3994" s="280">
        <f t="shared" si="1489"/>
        <v>86.021505376344081</v>
      </c>
      <c r="G3994" s="274"/>
      <c r="H3994" s="264"/>
    </row>
    <row r="3995" spans="1:8" s="141" customFormat="1" x14ac:dyDescent="0.2">
      <c r="A3995" s="52">
        <v>412900</v>
      </c>
      <c r="B3995" s="49" t="s">
        <v>73</v>
      </c>
      <c r="C3995" s="54">
        <v>41500</v>
      </c>
      <c r="D3995" s="46">
        <v>44000</v>
      </c>
      <c r="E3995" s="54">
        <v>0</v>
      </c>
      <c r="F3995" s="280">
        <f t="shared" si="1489"/>
        <v>106.02409638554218</v>
      </c>
      <c r="G3995" s="274"/>
      <c r="H3995" s="264"/>
    </row>
    <row r="3996" spans="1:8" s="141" customFormat="1" x14ac:dyDescent="0.2">
      <c r="A3996" s="52">
        <v>412900</v>
      </c>
      <c r="B3996" s="49" t="s">
        <v>74</v>
      </c>
      <c r="C3996" s="54">
        <v>38500</v>
      </c>
      <c r="D3996" s="46">
        <v>21500</v>
      </c>
      <c r="E3996" s="54">
        <v>0</v>
      </c>
      <c r="F3996" s="280">
        <f t="shared" si="1489"/>
        <v>55.844155844155843</v>
      </c>
      <c r="G3996" s="274"/>
      <c r="H3996" s="264"/>
    </row>
    <row r="3997" spans="1:8" s="141" customFormat="1" x14ac:dyDescent="0.2">
      <c r="A3997" s="52">
        <v>412900</v>
      </c>
      <c r="B3997" s="49" t="s">
        <v>75</v>
      </c>
      <c r="C3997" s="54">
        <v>9000</v>
      </c>
      <c r="D3997" s="46">
        <v>4500</v>
      </c>
      <c r="E3997" s="54">
        <v>0</v>
      </c>
      <c r="F3997" s="280">
        <f t="shared" si="1489"/>
        <v>50</v>
      </c>
      <c r="G3997" s="274"/>
      <c r="H3997" s="264"/>
    </row>
    <row r="3998" spans="1:8" s="141" customFormat="1" x14ac:dyDescent="0.2">
      <c r="A3998" s="52">
        <v>412900</v>
      </c>
      <c r="B3998" s="49" t="s">
        <v>76</v>
      </c>
      <c r="C3998" s="54">
        <v>6000</v>
      </c>
      <c r="D3998" s="46">
        <v>6000</v>
      </c>
      <c r="E3998" s="54">
        <v>0</v>
      </c>
      <c r="F3998" s="280">
        <f t="shared" si="1489"/>
        <v>100</v>
      </c>
      <c r="G3998" s="274"/>
      <c r="H3998" s="264"/>
    </row>
    <row r="3999" spans="1:8" s="141" customFormat="1" x14ac:dyDescent="0.2">
      <c r="A3999" s="52">
        <v>412900</v>
      </c>
      <c r="B3999" s="49" t="s">
        <v>78</v>
      </c>
      <c r="C3999" s="54">
        <v>3000</v>
      </c>
      <c r="D3999" s="46">
        <v>3000</v>
      </c>
      <c r="E3999" s="54">
        <v>0</v>
      </c>
      <c r="F3999" s="280">
        <f t="shared" si="1489"/>
        <v>100</v>
      </c>
      <c r="G3999" s="274"/>
      <c r="H3999" s="264"/>
    </row>
    <row r="4000" spans="1:8" s="97" customFormat="1" x14ac:dyDescent="0.2">
      <c r="A4000" s="42">
        <v>415000</v>
      </c>
      <c r="B4000" s="73" t="s">
        <v>118</v>
      </c>
      <c r="C4000" s="41">
        <f t="shared" ref="C4000" si="1492">C4001</f>
        <v>0</v>
      </c>
      <c r="D4000" s="41">
        <f>D4001</f>
        <v>1000</v>
      </c>
      <c r="E4000" s="41">
        <f>E4001</f>
        <v>0</v>
      </c>
      <c r="F4000" s="283">
        <v>0</v>
      </c>
      <c r="G4000" s="275"/>
      <c r="H4000" s="264"/>
    </row>
    <row r="4001" spans="1:8" s="141" customFormat="1" x14ac:dyDescent="0.2">
      <c r="A4001" s="52">
        <v>415200</v>
      </c>
      <c r="B4001" s="45" t="s">
        <v>123</v>
      </c>
      <c r="C4001" s="54">
        <v>0</v>
      </c>
      <c r="D4001" s="46">
        <v>1000</v>
      </c>
      <c r="E4001" s="54">
        <v>0</v>
      </c>
      <c r="F4001" s="280">
        <v>0</v>
      </c>
      <c r="G4001" s="274"/>
      <c r="H4001" s="264"/>
    </row>
    <row r="4002" spans="1:8" s="97" customFormat="1" ht="40.5" x14ac:dyDescent="0.2">
      <c r="A4002" s="42">
        <v>418000</v>
      </c>
      <c r="B4002" s="47" t="s">
        <v>198</v>
      </c>
      <c r="C4002" s="41">
        <f>C4003+0</f>
        <v>7000</v>
      </c>
      <c r="D4002" s="41">
        <f>D4003+0</f>
        <v>7000</v>
      </c>
      <c r="E4002" s="41">
        <f>E4003</f>
        <v>0</v>
      </c>
      <c r="F4002" s="283">
        <f t="shared" ref="F4002:F4020" si="1493">D4002/C4002*100</f>
        <v>100</v>
      </c>
      <c r="G4002" s="275"/>
      <c r="H4002" s="264"/>
    </row>
    <row r="4003" spans="1:8" s="141" customFormat="1" x14ac:dyDescent="0.2">
      <c r="A4003" s="52">
        <v>418400</v>
      </c>
      <c r="B4003" s="45" t="s">
        <v>200</v>
      </c>
      <c r="C4003" s="54">
        <v>7000</v>
      </c>
      <c r="D4003" s="46">
        <v>7000</v>
      </c>
      <c r="E4003" s="54">
        <v>0</v>
      </c>
      <c r="F4003" s="280">
        <f t="shared" si="1493"/>
        <v>100</v>
      </c>
      <c r="G4003" s="274"/>
      <c r="H4003" s="264"/>
    </row>
    <row r="4004" spans="1:8" s="97" customFormat="1" x14ac:dyDescent="0.2">
      <c r="A4004" s="42">
        <v>480000</v>
      </c>
      <c r="B4004" s="47" t="s">
        <v>202</v>
      </c>
      <c r="C4004" s="41">
        <f t="shared" ref="C4004:C4005" si="1494">C4005</f>
        <v>1000</v>
      </c>
      <c r="D4004" s="41">
        <f t="shared" ref="D4004:D4005" si="1495">D4005</f>
        <v>0</v>
      </c>
      <c r="E4004" s="41">
        <f t="shared" ref="E4004:E4005" si="1496">E4005</f>
        <v>0</v>
      </c>
      <c r="F4004" s="283">
        <f t="shared" si="1493"/>
        <v>0</v>
      </c>
      <c r="G4004" s="275"/>
      <c r="H4004" s="264"/>
    </row>
    <row r="4005" spans="1:8" s="97" customFormat="1" x14ac:dyDescent="0.2">
      <c r="A4005" s="42">
        <v>488000</v>
      </c>
      <c r="B4005" s="47" t="s">
        <v>29</v>
      </c>
      <c r="C4005" s="41">
        <f t="shared" si="1494"/>
        <v>1000</v>
      </c>
      <c r="D4005" s="41">
        <f t="shared" si="1495"/>
        <v>0</v>
      </c>
      <c r="E4005" s="41">
        <f t="shared" si="1496"/>
        <v>0</v>
      </c>
      <c r="F4005" s="283">
        <f t="shared" si="1493"/>
        <v>0</v>
      </c>
      <c r="G4005" s="275"/>
      <c r="H4005" s="264"/>
    </row>
    <row r="4006" spans="1:8" s="141" customFormat="1" x14ac:dyDescent="0.2">
      <c r="A4006" s="52">
        <v>488100</v>
      </c>
      <c r="B4006" s="45" t="s">
        <v>29</v>
      </c>
      <c r="C4006" s="54">
        <v>1000</v>
      </c>
      <c r="D4006" s="54">
        <v>0</v>
      </c>
      <c r="E4006" s="54">
        <v>0</v>
      </c>
      <c r="F4006" s="280">
        <f t="shared" si="1493"/>
        <v>0</v>
      </c>
      <c r="G4006" s="274"/>
      <c r="H4006" s="264"/>
    </row>
    <row r="4007" spans="1:8" s="97" customFormat="1" x14ac:dyDescent="0.2">
      <c r="A4007" s="42">
        <v>510000</v>
      </c>
      <c r="B4007" s="47" t="s">
        <v>245</v>
      </c>
      <c r="C4007" s="41">
        <f t="shared" ref="C4007" si="1497">C4008+C4011+C4013</f>
        <v>675500</v>
      </c>
      <c r="D4007" s="41">
        <f>D4008+D4011+D4013</f>
        <v>578000</v>
      </c>
      <c r="E4007" s="41">
        <f>E4008+E4011+E4013</f>
        <v>0</v>
      </c>
      <c r="F4007" s="283">
        <f t="shared" si="1493"/>
        <v>85.566247224278314</v>
      </c>
      <c r="G4007" s="275"/>
      <c r="H4007" s="264"/>
    </row>
    <row r="4008" spans="1:8" s="97" customFormat="1" x14ac:dyDescent="0.2">
      <c r="A4008" s="42">
        <v>511000</v>
      </c>
      <c r="B4008" s="47" t="s">
        <v>246</v>
      </c>
      <c r="C4008" s="41">
        <f t="shared" ref="C4008" si="1498">C4009+C4010</f>
        <v>403500</v>
      </c>
      <c r="D4008" s="41">
        <f t="shared" ref="D4008" si="1499">D4009+D4010</f>
        <v>253000</v>
      </c>
      <c r="E4008" s="41">
        <f t="shared" ref="E4008" si="1500">E4009+E4010</f>
        <v>0</v>
      </c>
      <c r="F4008" s="283">
        <f t="shared" si="1493"/>
        <v>62.701363073110286</v>
      </c>
      <c r="G4008" s="275"/>
      <c r="H4008" s="264"/>
    </row>
    <row r="4009" spans="1:8" s="141" customFormat="1" x14ac:dyDescent="0.2">
      <c r="A4009" s="52">
        <v>511300</v>
      </c>
      <c r="B4009" s="45" t="s">
        <v>249</v>
      </c>
      <c r="C4009" s="54">
        <v>399000</v>
      </c>
      <c r="D4009" s="46">
        <v>253000</v>
      </c>
      <c r="E4009" s="54">
        <v>0</v>
      </c>
      <c r="F4009" s="280">
        <f t="shared" si="1493"/>
        <v>63.408521303258148</v>
      </c>
      <c r="G4009" s="274"/>
      <c r="H4009" s="264"/>
    </row>
    <row r="4010" spans="1:8" s="141" customFormat="1" x14ac:dyDescent="0.2">
      <c r="A4010" s="52">
        <v>511700</v>
      </c>
      <c r="B4010" s="45" t="s">
        <v>845</v>
      </c>
      <c r="C4010" s="54">
        <v>4500</v>
      </c>
      <c r="D4010" s="54">
        <v>0</v>
      </c>
      <c r="E4010" s="54">
        <v>0</v>
      </c>
      <c r="F4010" s="280">
        <f t="shared" si="1493"/>
        <v>0</v>
      </c>
      <c r="G4010" s="274"/>
      <c r="H4010" s="264"/>
    </row>
    <row r="4011" spans="1:8" s="97" customFormat="1" x14ac:dyDescent="0.2">
      <c r="A4011" s="42">
        <v>516000</v>
      </c>
      <c r="B4011" s="47" t="s">
        <v>257</v>
      </c>
      <c r="C4011" s="41">
        <f t="shared" ref="C4011" si="1501">C4012</f>
        <v>142000</v>
      </c>
      <c r="D4011" s="41">
        <f>D4012</f>
        <v>220000</v>
      </c>
      <c r="E4011" s="41">
        <f>E4012</f>
        <v>0</v>
      </c>
      <c r="F4011" s="283">
        <f t="shared" si="1493"/>
        <v>154.92957746478874</v>
      </c>
      <c r="G4011" s="275"/>
      <c r="H4011" s="264"/>
    </row>
    <row r="4012" spans="1:8" s="141" customFormat="1" x14ac:dyDescent="0.2">
      <c r="A4012" s="52">
        <v>516100</v>
      </c>
      <c r="B4012" s="45" t="s">
        <v>257</v>
      </c>
      <c r="C4012" s="54">
        <v>142000</v>
      </c>
      <c r="D4012" s="46">
        <v>220000</v>
      </c>
      <c r="E4012" s="54">
        <v>0</v>
      </c>
      <c r="F4012" s="280">
        <f t="shared" si="1493"/>
        <v>154.92957746478874</v>
      </c>
      <c r="G4012" s="274"/>
      <c r="H4012" s="264"/>
    </row>
    <row r="4013" spans="1:8" s="97" customFormat="1" x14ac:dyDescent="0.2">
      <c r="A4013" s="57">
        <v>518000</v>
      </c>
      <c r="B4013" s="47" t="s">
        <v>258</v>
      </c>
      <c r="C4013" s="41">
        <f t="shared" ref="C4013" si="1502">C4014</f>
        <v>130000</v>
      </c>
      <c r="D4013" s="41">
        <f>D4014</f>
        <v>105000</v>
      </c>
      <c r="E4013" s="41">
        <f>E4014</f>
        <v>0</v>
      </c>
      <c r="F4013" s="283">
        <f t="shared" si="1493"/>
        <v>80.769230769230774</v>
      </c>
      <c r="G4013" s="275"/>
      <c r="H4013" s="264"/>
    </row>
    <row r="4014" spans="1:8" s="141" customFormat="1" x14ac:dyDescent="0.2">
      <c r="A4014" s="48">
        <v>518100</v>
      </c>
      <c r="B4014" s="45" t="s">
        <v>258</v>
      </c>
      <c r="C4014" s="54">
        <v>130000</v>
      </c>
      <c r="D4014" s="46">
        <v>105000</v>
      </c>
      <c r="E4014" s="54">
        <v>0</v>
      </c>
      <c r="F4014" s="280">
        <f t="shared" si="1493"/>
        <v>80.769230769230774</v>
      </c>
      <c r="G4014" s="274"/>
      <c r="H4014" s="264"/>
    </row>
    <row r="4015" spans="1:8" s="97" customFormat="1" x14ac:dyDescent="0.2">
      <c r="A4015" s="42">
        <v>630000</v>
      </c>
      <c r="B4015" s="47" t="s">
        <v>277</v>
      </c>
      <c r="C4015" s="41">
        <f t="shared" ref="C4015" si="1503">C4018+C4016</f>
        <v>76000</v>
      </c>
      <c r="D4015" s="41">
        <f>D4018+D4016</f>
        <v>53000</v>
      </c>
      <c r="E4015" s="41">
        <f>E4018+E4016</f>
        <v>0</v>
      </c>
      <c r="F4015" s="283">
        <f t="shared" si="1493"/>
        <v>69.73684210526315</v>
      </c>
      <c r="G4015" s="275"/>
      <c r="H4015" s="264"/>
    </row>
    <row r="4016" spans="1:8" s="97" customFormat="1" x14ac:dyDescent="0.2">
      <c r="A4016" s="42">
        <v>631000</v>
      </c>
      <c r="B4016" s="47" t="s">
        <v>278</v>
      </c>
      <c r="C4016" s="41">
        <f t="shared" ref="C4016" si="1504">C4017</f>
        <v>1000</v>
      </c>
      <c r="D4016" s="41">
        <f>D4017</f>
        <v>3000</v>
      </c>
      <c r="E4016" s="41">
        <f>E4017</f>
        <v>0</v>
      </c>
      <c r="F4016" s="283">
        <f t="shared" si="1493"/>
        <v>300</v>
      </c>
      <c r="G4016" s="275"/>
      <c r="H4016" s="264"/>
    </row>
    <row r="4017" spans="1:8" s="141" customFormat="1" x14ac:dyDescent="0.2">
      <c r="A4017" s="52">
        <v>631900</v>
      </c>
      <c r="B4017" s="45" t="s">
        <v>281</v>
      </c>
      <c r="C4017" s="54">
        <v>1000</v>
      </c>
      <c r="D4017" s="46">
        <v>3000</v>
      </c>
      <c r="E4017" s="54">
        <v>0</v>
      </c>
      <c r="F4017" s="280">
        <f t="shared" si="1493"/>
        <v>300</v>
      </c>
      <c r="G4017" s="274"/>
      <c r="H4017" s="264"/>
    </row>
    <row r="4018" spans="1:8" s="97" customFormat="1" x14ac:dyDescent="0.2">
      <c r="A4018" s="42">
        <v>638000</v>
      </c>
      <c r="B4018" s="47" t="s">
        <v>284</v>
      </c>
      <c r="C4018" s="41">
        <f t="shared" ref="C4018" si="1505">C4019</f>
        <v>75000</v>
      </c>
      <c r="D4018" s="41">
        <f>D4019</f>
        <v>50000</v>
      </c>
      <c r="E4018" s="41">
        <f>E4019</f>
        <v>0</v>
      </c>
      <c r="F4018" s="283">
        <f t="shared" si="1493"/>
        <v>66.666666666666657</v>
      </c>
      <c r="G4018" s="275"/>
      <c r="H4018" s="264"/>
    </row>
    <row r="4019" spans="1:8" s="141" customFormat="1" x14ac:dyDescent="0.2">
      <c r="A4019" s="52">
        <v>638100</v>
      </c>
      <c r="B4019" s="45" t="s">
        <v>285</v>
      </c>
      <c r="C4019" s="54">
        <v>75000</v>
      </c>
      <c r="D4019" s="46">
        <v>50000</v>
      </c>
      <c r="E4019" s="54">
        <v>0</v>
      </c>
      <c r="F4019" s="280">
        <f t="shared" si="1493"/>
        <v>66.666666666666657</v>
      </c>
      <c r="G4019" s="274"/>
      <c r="H4019" s="264"/>
    </row>
    <row r="4020" spans="1:8" s="141" customFormat="1" x14ac:dyDescent="0.2">
      <c r="A4020" s="82"/>
      <c r="B4020" s="76" t="s">
        <v>294</v>
      </c>
      <c r="C4020" s="80">
        <f>C3981+C4007+C4015+C4004</f>
        <v>4233800</v>
      </c>
      <c r="D4020" s="80">
        <f>D3981+D4007+D4015+D4004</f>
        <v>4125500</v>
      </c>
      <c r="E4020" s="80">
        <f>E3981+E4007+E4015+E4004</f>
        <v>0</v>
      </c>
      <c r="F4020" s="30">
        <f t="shared" si="1493"/>
        <v>97.4420142661439</v>
      </c>
      <c r="G4020" s="274"/>
      <c r="H4020" s="264"/>
    </row>
    <row r="4021" spans="1:8" s="141" customFormat="1" x14ac:dyDescent="0.2">
      <c r="A4021" s="39"/>
      <c r="B4021" s="72"/>
      <c r="C4021" s="63"/>
      <c r="D4021" s="63"/>
      <c r="E4021" s="63"/>
      <c r="F4021" s="145"/>
      <c r="G4021" s="274"/>
      <c r="H4021" s="264"/>
    </row>
    <row r="4022" spans="1:8" s="141" customFormat="1" x14ac:dyDescent="0.2">
      <c r="A4022" s="39"/>
      <c r="B4022" s="72"/>
      <c r="C4022" s="63"/>
      <c r="D4022" s="63"/>
      <c r="E4022" s="63"/>
      <c r="F4022" s="145"/>
      <c r="G4022" s="274"/>
      <c r="H4022" s="264"/>
    </row>
    <row r="4023" spans="1:8" s="141" customFormat="1" x14ac:dyDescent="0.2">
      <c r="A4023" s="44" t="s">
        <v>820</v>
      </c>
      <c r="B4023" s="45"/>
      <c r="C4023" s="63"/>
      <c r="D4023" s="63"/>
      <c r="E4023" s="63"/>
      <c r="F4023" s="145"/>
      <c r="G4023" s="274"/>
      <c r="H4023" s="264"/>
    </row>
    <row r="4024" spans="1:8" s="141" customFormat="1" x14ac:dyDescent="0.2">
      <c r="A4024" s="44" t="s">
        <v>494</v>
      </c>
      <c r="B4024" s="45"/>
      <c r="C4024" s="63"/>
      <c r="D4024" s="63"/>
      <c r="E4024" s="63"/>
      <c r="F4024" s="145"/>
      <c r="G4024" s="274"/>
      <c r="H4024" s="264"/>
    </row>
    <row r="4025" spans="1:8" s="141" customFormat="1" x14ac:dyDescent="0.2">
      <c r="A4025" s="44" t="s">
        <v>445</v>
      </c>
      <c r="B4025" s="45"/>
      <c r="C4025" s="63"/>
      <c r="D4025" s="63"/>
      <c r="E4025" s="63"/>
      <c r="F4025" s="145"/>
      <c r="G4025" s="274"/>
      <c r="H4025" s="264"/>
    </row>
    <row r="4026" spans="1:8" s="141" customFormat="1" x14ac:dyDescent="0.2">
      <c r="A4026" s="44" t="s">
        <v>293</v>
      </c>
      <c r="B4026" s="45"/>
      <c r="C4026" s="63"/>
      <c r="D4026" s="63"/>
      <c r="E4026" s="63"/>
      <c r="F4026" s="145"/>
      <c r="G4026" s="274"/>
      <c r="H4026" s="264"/>
    </row>
    <row r="4027" spans="1:8" s="141" customFormat="1" x14ac:dyDescent="0.2">
      <c r="A4027" s="39"/>
      <c r="B4027" s="45"/>
      <c r="C4027" s="63"/>
      <c r="D4027" s="63"/>
      <c r="E4027" s="63"/>
      <c r="F4027" s="145"/>
      <c r="G4027" s="274"/>
      <c r="H4027" s="264"/>
    </row>
    <row r="4028" spans="1:8" s="97" customFormat="1" x14ac:dyDescent="0.2">
      <c r="A4028" s="42">
        <v>410000</v>
      </c>
      <c r="B4028" s="43" t="s">
        <v>42</v>
      </c>
      <c r="C4028" s="41">
        <f t="shared" ref="C4028" si="1506">C4029+C4034+C4047</f>
        <v>7196500</v>
      </c>
      <c r="D4028" s="41">
        <f t="shared" ref="D4028" si="1507">D4029+D4034+D4047</f>
        <v>7291800</v>
      </c>
      <c r="E4028" s="41">
        <f t="shared" ref="E4028" si="1508">E4029+E4034+E4047</f>
        <v>0</v>
      </c>
      <c r="F4028" s="283">
        <f t="shared" ref="F4028:F4058" si="1509">D4028/C4028*100</f>
        <v>101.32425484610575</v>
      </c>
      <c r="G4028" s="275"/>
      <c r="H4028" s="264"/>
    </row>
    <row r="4029" spans="1:8" s="97" customFormat="1" x14ac:dyDescent="0.2">
      <c r="A4029" s="42">
        <v>411000</v>
      </c>
      <c r="B4029" s="43" t="s">
        <v>43</v>
      </c>
      <c r="C4029" s="41">
        <f t="shared" ref="C4029" si="1510">SUM(C4030:C4033)</f>
        <v>6275400</v>
      </c>
      <c r="D4029" s="41">
        <f t="shared" ref="D4029" si="1511">SUM(D4030:D4033)</f>
        <v>6400000</v>
      </c>
      <c r="E4029" s="41">
        <f t="shared" ref="E4029" si="1512">SUM(E4030:E4033)</f>
        <v>0</v>
      </c>
      <c r="F4029" s="283">
        <f t="shared" si="1509"/>
        <v>101.98553080281737</v>
      </c>
      <c r="G4029" s="275"/>
      <c r="H4029" s="264"/>
    </row>
    <row r="4030" spans="1:8" s="141" customFormat="1" x14ac:dyDescent="0.2">
      <c r="A4030" s="52">
        <v>411100</v>
      </c>
      <c r="B4030" s="45" t="s">
        <v>44</v>
      </c>
      <c r="C4030" s="54">
        <v>5933000</v>
      </c>
      <c r="D4030" s="46">
        <v>6150000</v>
      </c>
      <c r="E4030" s="54">
        <v>0</v>
      </c>
      <c r="F4030" s="280">
        <f t="shared" si="1509"/>
        <v>103.65750884881173</v>
      </c>
      <c r="G4030" s="274"/>
      <c r="H4030" s="264"/>
    </row>
    <row r="4031" spans="1:8" s="141" customFormat="1" ht="40.5" x14ac:dyDescent="0.2">
      <c r="A4031" s="52">
        <v>411200</v>
      </c>
      <c r="B4031" s="45" t="s">
        <v>45</v>
      </c>
      <c r="C4031" s="54">
        <v>92400</v>
      </c>
      <c r="D4031" s="46">
        <v>80000</v>
      </c>
      <c r="E4031" s="54">
        <v>0</v>
      </c>
      <c r="F4031" s="280">
        <f t="shared" si="1509"/>
        <v>86.580086580086572</v>
      </c>
      <c r="G4031" s="274"/>
      <c r="H4031" s="264"/>
    </row>
    <row r="4032" spans="1:8" s="141" customFormat="1" ht="40.5" x14ac:dyDescent="0.2">
      <c r="A4032" s="52">
        <v>411300</v>
      </c>
      <c r="B4032" s="45" t="s">
        <v>46</v>
      </c>
      <c r="C4032" s="54">
        <v>190000</v>
      </c>
      <c r="D4032" s="46">
        <v>120000</v>
      </c>
      <c r="E4032" s="54">
        <v>0</v>
      </c>
      <c r="F4032" s="280">
        <f t="shared" si="1509"/>
        <v>63.157894736842103</v>
      </c>
      <c r="G4032" s="274"/>
      <c r="H4032" s="264"/>
    </row>
    <row r="4033" spans="1:8" s="141" customFormat="1" x14ac:dyDescent="0.2">
      <c r="A4033" s="52">
        <v>411400</v>
      </c>
      <c r="B4033" s="45" t="s">
        <v>47</v>
      </c>
      <c r="C4033" s="54">
        <v>60000</v>
      </c>
      <c r="D4033" s="46">
        <v>50000</v>
      </c>
      <c r="E4033" s="54">
        <v>0</v>
      </c>
      <c r="F4033" s="280">
        <f t="shared" si="1509"/>
        <v>83.333333333333343</v>
      </c>
      <c r="G4033" s="274"/>
      <c r="H4033" s="264"/>
    </row>
    <row r="4034" spans="1:8" s="97" customFormat="1" x14ac:dyDescent="0.2">
      <c r="A4034" s="42">
        <v>412000</v>
      </c>
      <c r="B4034" s="47" t="s">
        <v>48</v>
      </c>
      <c r="C4034" s="41">
        <f t="shared" ref="C4034" si="1513">SUM(C4035:C4046)</f>
        <v>919100</v>
      </c>
      <c r="D4034" s="41">
        <f t="shared" ref="D4034" si="1514">SUM(D4035:D4046)</f>
        <v>889800</v>
      </c>
      <c r="E4034" s="41">
        <f t="shared" ref="E4034" si="1515">SUM(E4035:E4046)</f>
        <v>0</v>
      </c>
      <c r="F4034" s="283">
        <f t="shared" si="1509"/>
        <v>96.812098792296808</v>
      </c>
      <c r="G4034" s="275"/>
      <c r="H4034" s="264"/>
    </row>
    <row r="4035" spans="1:8" s="141" customFormat="1" ht="40.5" x14ac:dyDescent="0.2">
      <c r="A4035" s="52">
        <v>412200</v>
      </c>
      <c r="B4035" s="45" t="s">
        <v>50</v>
      </c>
      <c r="C4035" s="54">
        <v>400000</v>
      </c>
      <c r="D4035" s="46">
        <v>381900</v>
      </c>
      <c r="E4035" s="54">
        <v>0</v>
      </c>
      <c r="F4035" s="280">
        <f t="shared" si="1509"/>
        <v>95.474999999999994</v>
      </c>
      <c r="G4035" s="274"/>
      <c r="H4035" s="264"/>
    </row>
    <row r="4036" spans="1:8" s="141" customFormat="1" x14ac:dyDescent="0.2">
      <c r="A4036" s="52">
        <v>412300</v>
      </c>
      <c r="B4036" s="45" t="s">
        <v>51</v>
      </c>
      <c r="C4036" s="54">
        <v>45000</v>
      </c>
      <c r="D4036" s="46">
        <v>44400</v>
      </c>
      <c r="E4036" s="54">
        <v>0</v>
      </c>
      <c r="F4036" s="280">
        <f t="shared" si="1509"/>
        <v>98.666666666666671</v>
      </c>
      <c r="G4036" s="274"/>
      <c r="H4036" s="264"/>
    </row>
    <row r="4037" spans="1:8" s="141" customFormat="1" x14ac:dyDescent="0.2">
      <c r="A4037" s="52">
        <v>412400</v>
      </c>
      <c r="B4037" s="45" t="s">
        <v>53</v>
      </c>
      <c r="C4037" s="54">
        <v>130500</v>
      </c>
      <c r="D4037" s="46">
        <v>140000</v>
      </c>
      <c r="E4037" s="54">
        <v>0</v>
      </c>
      <c r="F4037" s="280">
        <f t="shared" si="1509"/>
        <v>107.27969348659003</v>
      </c>
      <c r="G4037" s="274"/>
      <c r="H4037" s="264"/>
    </row>
    <row r="4038" spans="1:8" s="141" customFormat="1" x14ac:dyDescent="0.2">
      <c r="A4038" s="52">
        <v>412500</v>
      </c>
      <c r="B4038" s="45" t="s">
        <v>55</v>
      </c>
      <c r="C4038" s="54">
        <v>34500</v>
      </c>
      <c r="D4038" s="46">
        <v>35000</v>
      </c>
      <c r="E4038" s="54">
        <v>0</v>
      </c>
      <c r="F4038" s="280">
        <f t="shared" si="1509"/>
        <v>101.44927536231884</v>
      </c>
      <c r="G4038" s="274"/>
      <c r="H4038" s="264"/>
    </row>
    <row r="4039" spans="1:8" s="141" customFormat="1" x14ac:dyDescent="0.2">
      <c r="A4039" s="52">
        <v>412600</v>
      </c>
      <c r="B4039" s="45" t="s">
        <v>56</v>
      </c>
      <c r="C4039" s="54">
        <v>44700</v>
      </c>
      <c r="D4039" s="46">
        <v>42000</v>
      </c>
      <c r="E4039" s="54">
        <v>0</v>
      </c>
      <c r="F4039" s="280">
        <f t="shared" si="1509"/>
        <v>93.959731543624159</v>
      </c>
      <c r="G4039" s="274"/>
      <c r="H4039" s="264"/>
    </row>
    <row r="4040" spans="1:8" s="141" customFormat="1" x14ac:dyDescent="0.2">
      <c r="A4040" s="52">
        <v>412700</v>
      </c>
      <c r="B4040" s="45" t="s">
        <v>58</v>
      </c>
      <c r="C4040" s="54">
        <v>30000</v>
      </c>
      <c r="D4040" s="46">
        <v>25700</v>
      </c>
      <c r="E4040" s="54">
        <v>0</v>
      </c>
      <c r="F4040" s="280">
        <f t="shared" si="1509"/>
        <v>85.666666666666671</v>
      </c>
      <c r="G4040" s="274"/>
      <c r="H4040" s="264"/>
    </row>
    <row r="4041" spans="1:8" s="141" customFormat="1" x14ac:dyDescent="0.2">
      <c r="A4041" s="52">
        <v>412800</v>
      </c>
      <c r="B4041" s="45" t="s">
        <v>71</v>
      </c>
      <c r="C4041" s="54">
        <v>9800</v>
      </c>
      <c r="D4041" s="46">
        <v>8200</v>
      </c>
      <c r="E4041" s="54">
        <v>0</v>
      </c>
      <c r="F4041" s="280">
        <f t="shared" si="1509"/>
        <v>83.673469387755105</v>
      </c>
      <c r="G4041" s="274"/>
      <c r="H4041" s="264"/>
    </row>
    <row r="4042" spans="1:8" s="141" customFormat="1" x14ac:dyDescent="0.2">
      <c r="A4042" s="52">
        <v>412900</v>
      </c>
      <c r="B4042" s="49" t="s">
        <v>72</v>
      </c>
      <c r="C4042" s="54">
        <v>16000</v>
      </c>
      <c r="D4042" s="46">
        <v>10000</v>
      </c>
      <c r="E4042" s="54">
        <v>0</v>
      </c>
      <c r="F4042" s="280">
        <f t="shared" si="1509"/>
        <v>62.5</v>
      </c>
      <c r="G4042" s="274"/>
      <c r="H4042" s="264"/>
    </row>
    <row r="4043" spans="1:8" s="141" customFormat="1" x14ac:dyDescent="0.2">
      <c r="A4043" s="52">
        <v>412900</v>
      </c>
      <c r="B4043" s="49" t="s">
        <v>73</v>
      </c>
      <c r="C4043" s="54">
        <v>90000</v>
      </c>
      <c r="D4043" s="46">
        <v>87000</v>
      </c>
      <c r="E4043" s="54">
        <v>0</v>
      </c>
      <c r="F4043" s="280">
        <f t="shared" si="1509"/>
        <v>96.666666666666671</v>
      </c>
      <c r="G4043" s="274"/>
      <c r="H4043" s="264"/>
    </row>
    <row r="4044" spans="1:8" s="141" customFormat="1" x14ac:dyDescent="0.2">
      <c r="A4044" s="52">
        <v>412900</v>
      </c>
      <c r="B4044" s="49" t="s">
        <v>74</v>
      </c>
      <c r="C4044" s="54">
        <v>2000</v>
      </c>
      <c r="D4044" s="46">
        <v>2000</v>
      </c>
      <c r="E4044" s="54">
        <v>0</v>
      </c>
      <c r="F4044" s="280">
        <f t="shared" si="1509"/>
        <v>100</v>
      </c>
      <c r="G4044" s="274"/>
      <c r="H4044" s="264"/>
    </row>
    <row r="4045" spans="1:8" s="141" customFormat="1" x14ac:dyDescent="0.2">
      <c r="A4045" s="52">
        <v>412900</v>
      </c>
      <c r="B4045" s="49" t="s">
        <v>75</v>
      </c>
      <c r="C4045" s="54">
        <v>4800</v>
      </c>
      <c r="D4045" s="46">
        <v>3600</v>
      </c>
      <c r="E4045" s="54">
        <v>0</v>
      </c>
      <c r="F4045" s="280">
        <f t="shared" si="1509"/>
        <v>75</v>
      </c>
      <c r="G4045" s="274"/>
      <c r="H4045" s="264"/>
    </row>
    <row r="4046" spans="1:8" s="141" customFormat="1" x14ac:dyDescent="0.2">
      <c r="A4046" s="52">
        <v>412900</v>
      </c>
      <c r="B4046" s="49" t="s">
        <v>78</v>
      </c>
      <c r="C4046" s="54">
        <v>111800</v>
      </c>
      <c r="D4046" s="46">
        <v>110000</v>
      </c>
      <c r="E4046" s="54">
        <v>0</v>
      </c>
      <c r="F4046" s="280">
        <f t="shared" si="1509"/>
        <v>98.389982110912342</v>
      </c>
      <c r="G4046" s="274"/>
      <c r="H4046" s="264"/>
    </row>
    <row r="4047" spans="1:8" s="97" customFormat="1" x14ac:dyDescent="0.2">
      <c r="A4047" s="42">
        <v>419000</v>
      </c>
      <c r="B4047" s="47" t="s">
        <v>201</v>
      </c>
      <c r="C4047" s="41">
        <f t="shared" ref="C4047" si="1516">C4048</f>
        <v>2000</v>
      </c>
      <c r="D4047" s="41">
        <f t="shared" ref="D4047" si="1517">D4048</f>
        <v>2000</v>
      </c>
      <c r="E4047" s="41">
        <f t="shared" ref="E4047" si="1518">E4048</f>
        <v>0</v>
      </c>
      <c r="F4047" s="283">
        <f t="shared" si="1509"/>
        <v>100</v>
      </c>
      <c r="G4047" s="275"/>
      <c r="H4047" s="264"/>
    </row>
    <row r="4048" spans="1:8" s="141" customFormat="1" x14ac:dyDescent="0.2">
      <c r="A4048" s="52">
        <v>419100</v>
      </c>
      <c r="B4048" s="45" t="s">
        <v>201</v>
      </c>
      <c r="C4048" s="54">
        <v>2000</v>
      </c>
      <c r="D4048" s="46">
        <v>2000</v>
      </c>
      <c r="E4048" s="54">
        <v>0</v>
      </c>
      <c r="F4048" s="280">
        <f t="shared" si="1509"/>
        <v>100</v>
      </c>
      <c r="G4048" s="274"/>
      <c r="H4048" s="264"/>
    </row>
    <row r="4049" spans="1:8" s="97" customFormat="1" x14ac:dyDescent="0.2">
      <c r="A4049" s="42">
        <v>510000</v>
      </c>
      <c r="B4049" s="47" t="s">
        <v>245</v>
      </c>
      <c r="C4049" s="41">
        <f>C4050+C4053</f>
        <v>375800</v>
      </c>
      <c r="D4049" s="41">
        <f>D4050+D4053</f>
        <v>415000</v>
      </c>
      <c r="E4049" s="41">
        <f>E4050+E4053</f>
        <v>0</v>
      </c>
      <c r="F4049" s="283">
        <f t="shared" si="1509"/>
        <v>110.43108036189462</v>
      </c>
      <c r="G4049" s="275"/>
      <c r="H4049" s="264"/>
    </row>
    <row r="4050" spans="1:8" s="97" customFormat="1" x14ac:dyDescent="0.2">
      <c r="A4050" s="42">
        <v>511000</v>
      </c>
      <c r="B4050" s="47" t="s">
        <v>246</v>
      </c>
      <c r="C4050" s="41">
        <f>C4051+C4052+0</f>
        <v>15800</v>
      </c>
      <c r="D4050" s="41">
        <f>D4051+D4052+0</f>
        <v>15000</v>
      </c>
      <c r="E4050" s="41">
        <f>E4051+E4052+0</f>
        <v>0</v>
      </c>
      <c r="F4050" s="283">
        <f t="shared" si="1509"/>
        <v>94.936708860759495</v>
      </c>
      <c r="G4050" s="275"/>
      <c r="H4050" s="264"/>
    </row>
    <row r="4051" spans="1:8" s="141" customFormat="1" x14ac:dyDescent="0.2">
      <c r="A4051" s="52">
        <v>511300</v>
      </c>
      <c r="B4051" s="45" t="s">
        <v>249</v>
      </c>
      <c r="C4051" s="54">
        <v>12300</v>
      </c>
      <c r="D4051" s="46">
        <v>15000</v>
      </c>
      <c r="E4051" s="54">
        <v>0</v>
      </c>
      <c r="F4051" s="280">
        <f t="shared" si="1509"/>
        <v>121.95121951219512</v>
      </c>
      <c r="G4051" s="274"/>
      <c r="H4051" s="264"/>
    </row>
    <row r="4052" spans="1:8" s="141" customFormat="1" x14ac:dyDescent="0.2">
      <c r="A4052" s="52">
        <v>511400</v>
      </c>
      <c r="B4052" s="45" t="s">
        <v>250</v>
      </c>
      <c r="C4052" s="54">
        <v>3500</v>
      </c>
      <c r="D4052" s="46">
        <v>0</v>
      </c>
      <c r="E4052" s="54">
        <v>0</v>
      </c>
      <c r="F4052" s="280">
        <f t="shared" si="1509"/>
        <v>0</v>
      </c>
      <c r="G4052" s="274"/>
      <c r="H4052" s="264"/>
    </row>
    <row r="4053" spans="1:8" s="97" customFormat="1" x14ac:dyDescent="0.2">
      <c r="A4053" s="42">
        <v>516000</v>
      </c>
      <c r="B4053" s="47" t="s">
        <v>257</v>
      </c>
      <c r="C4053" s="41">
        <f t="shared" ref="C4053" si="1519">C4054</f>
        <v>360000</v>
      </c>
      <c r="D4053" s="41">
        <f t="shared" ref="D4053" si="1520">D4054</f>
        <v>400000</v>
      </c>
      <c r="E4053" s="41">
        <f t="shared" ref="E4053" si="1521">E4054</f>
        <v>0</v>
      </c>
      <c r="F4053" s="283">
        <f t="shared" si="1509"/>
        <v>111.11111111111111</v>
      </c>
      <c r="G4053" s="275"/>
      <c r="H4053" s="264"/>
    </row>
    <row r="4054" spans="1:8" s="141" customFormat="1" x14ac:dyDescent="0.2">
      <c r="A4054" s="52">
        <v>516100</v>
      </c>
      <c r="B4054" s="45" t="s">
        <v>257</v>
      </c>
      <c r="C4054" s="54">
        <v>360000</v>
      </c>
      <c r="D4054" s="46">
        <v>400000</v>
      </c>
      <c r="E4054" s="54">
        <v>0</v>
      </c>
      <c r="F4054" s="280">
        <f t="shared" si="1509"/>
        <v>111.11111111111111</v>
      </c>
      <c r="G4054" s="274"/>
      <c r="H4054" s="264"/>
    </row>
    <row r="4055" spans="1:8" s="141" customFormat="1" x14ac:dyDescent="0.2">
      <c r="A4055" s="42">
        <v>630000</v>
      </c>
      <c r="B4055" s="47" t="s">
        <v>277</v>
      </c>
      <c r="C4055" s="41">
        <f>0+C4056</f>
        <v>168000</v>
      </c>
      <c r="D4055" s="41">
        <f>0+D4056</f>
        <v>167999.99</v>
      </c>
      <c r="E4055" s="41">
        <f>0+E4056</f>
        <v>0</v>
      </c>
      <c r="F4055" s="283">
        <f t="shared" si="1509"/>
        <v>99.99999404761904</v>
      </c>
      <c r="G4055" s="274"/>
      <c r="H4055" s="264"/>
    </row>
    <row r="4056" spans="1:8" s="97" customFormat="1" x14ac:dyDescent="0.2">
      <c r="A4056" s="42">
        <v>638000</v>
      </c>
      <c r="B4056" s="47" t="s">
        <v>284</v>
      </c>
      <c r="C4056" s="41">
        <f t="shared" ref="C4056" si="1522">C4057</f>
        <v>168000</v>
      </c>
      <c r="D4056" s="41">
        <f t="shared" ref="D4056" si="1523">+D4057</f>
        <v>167999.99</v>
      </c>
      <c r="E4056" s="41">
        <f>E4057</f>
        <v>0</v>
      </c>
      <c r="F4056" s="283">
        <f t="shared" si="1509"/>
        <v>99.99999404761904</v>
      </c>
      <c r="G4056" s="275"/>
      <c r="H4056" s="264"/>
    </row>
    <row r="4057" spans="1:8" s="141" customFormat="1" x14ac:dyDescent="0.2">
      <c r="A4057" s="52">
        <v>638100</v>
      </c>
      <c r="B4057" s="45" t="s">
        <v>285</v>
      </c>
      <c r="C4057" s="54">
        <v>168000</v>
      </c>
      <c r="D4057" s="46">
        <v>167999.99</v>
      </c>
      <c r="E4057" s="54">
        <v>0</v>
      </c>
      <c r="F4057" s="280">
        <f t="shared" si="1509"/>
        <v>99.99999404761904</v>
      </c>
      <c r="G4057" s="274"/>
      <c r="H4057" s="264"/>
    </row>
    <row r="4058" spans="1:8" s="99" customFormat="1" x14ac:dyDescent="0.2">
      <c r="A4058" s="59"/>
      <c r="B4058" s="60" t="s">
        <v>294</v>
      </c>
      <c r="C4058" s="61">
        <f>C4028+C4049+C4055</f>
        <v>7740300</v>
      </c>
      <c r="D4058" s="61">
        <f>D4028+D4049+D4055</f>
        <v>7874799.9900000002</v>
      </c>
      <c r="E4058" s="61">
        <f>E4028+E4049+E4055</f>
        <v>0</v>
      </c>
      <c r="F4058" s="30">
        <f t="shared" si="1509"/>
        <v>101.73765861788301</v>
      </c>
      <c r="G4058" s="277"/>
      <c r="H4058" s="264"/>
    </row>
    <row r="4059" spans="1:8" s="141" customFormat="1" x14ac:dyDescent="0.2">
      <c r="A4059" s="39"/>
      <c r="B4059" s="72"/>
      <c r="C4059" s="63"/>
      <c r="D4059" s="63"/>
      <c r="E4059" s="63"/>
      <c r="F4059" s="145"/>
      <c r="G4059" s="274"/>
      <c r="H4059" s="264"/>
    </row>
    <row r="4060" spans="1:8" s="141" customFormat="1" x14ac:dyDescent="0.2">
      <c r="A4060" s="39"/>
      <c r="B4060" s="72"/>
      <c r="C4060" s="63"/>
      <c r="D4060" s="63"/>
      <c r="E4060" s="63"/>
      <c r="F4060" s="145"/>
      <c r="G4060" s="274"/>
      <c r="H4060" s="264"/>
    </row>
    <row r="4061" spans="1:8" s="26" customFormat="1" x14ac:dyDescent="0.2">
      <c r="A4061" s="44" t="s">
        <v>743</v>
      </c>
      <c r="B4061" s="47"/>
      <c r="C4061" s="46"/>
      <c r="D4061" s="46"/>
      <c r="E4061" s="46"/>
      <c r="F4061" s="282"/>
      <c r="G4061" s="25"/>
      <c r="H4061" s="264"/>
    </row>
    <row r="4062" spans="1:8" s="26" customFormat="1" x14ac:dyDescent="0.2">
      <c r="A4062" s="44" t="s">
        <v>495</v>
      </c>
      <c r="B4062" s="47"/>
      <c r="C4062" s="46"/>
      <c r="D4062" s="46"/>
      <c r="E4062" s="46"/>
      <c r="F4062" s="282"/>
      <c r="G4062" s="25"/>
      <c r="H4062" s="264"/>
    </row>
    <row r="4063" spans="1:8" s="26" customFormat="1" x14ac:dyDescent="0.2">
      <c r="A4063" s="44" t="s">
        <v>396</v>
      </c>
      <c r="B4063" s="47"/>
      <c r="C4063" s="46"/>
      <c r="D4063" s="46"/>
      <c r="E4063" s="46"/>
      <c r="F4063" s="282"/>
      <c r="G4063" s="25"/>
      <c r="H4063" s="264"/>
    </row>
    <row r="4064" spans="1:8" s="26" customFormat="1" x14ac:dyDescent="0.2">
      <c r="A4064" s="44" t="s">
        <v>293</v>
      </c>
      <c r="B4064" s="47"/>
      <c r="C4064" s="46"/>
      <c r="D4064" s="46"/>
      <c r="E4064" s="46"/>
      <c r="F4064" s="282"/>
      <c r="G4064" s="25"/>
      <c r="H4064" s="264"/>
    </row>
    <row r="4065" spans="1:8" s="26" customFormat="1" x14ac:dyDescent="0.2">
      <c r="A4065" s="44"/>
      <c r="B4065" s="72"/>
      <c r="C4065" s="63"/>
      <c r="D4065" s="63"/>
      <c r="E4065" s="63"/>
      <c r="F4065" s="145"/>
      <c r="G4065" s="25"/>
      <c r="H4065" s="264"/>
    </row>
    <row r="4066" spans="1:8" s="26" customFormat="1" x14ac:dyDescent="0.2">
      <c r="A4066" s="42">
        <v>410000</v>
      </c>
      <c r="B4066" s="43" t="s">
        <v>42</v>
      </c>
      <c r="C4066" s="41">
        <f>C4067+C4072+C4086+C4090+0+0+C4092+C4094</f>
        <v>5412200</v>
      </c>
      <c r="D4066" s="41">
        <f>D4067+D4072+D4086+D4090+0+0+D4092+D4094</f>
        <v>5560100</v>
      </c>
      <c r="E4066" s="41">
        <f>E4067+E4072+E4086+E4090+0+0+E4092+E4094</f>
        <v>0</v>
      </c>
      <c r="F4066" s="283">
        <f t="shared" ref="F4066:F4107" si="1524">D4066/C4066*100</f>
        <v>102.73271497727356</v>
      </c>
      <c r="G4066" s="25"/>
      <c r="H4066" s="264"/>
    </row>
    <row r="4067" spans="1:8" s="26" customFormat="1" x14ac:dyDescent="0.2">
      <c r="A4067" s="42">
        <v>411000</v>
      </c>
      <c r="B4067" s="43" t="s">
        <v>43</v>
      </c>
      <c r="C4067" s="41">
        <f t="shared" ref="C4067" si="1525">SUM(C4068:C4071)</f>
        <v>2385000</v>
      </c>
      <c r="D4067" s="41">
        <f t="shared" ref="D4067" si="1526">SUM(D4068:D4071)</f>
        <v>2510000</v>
      </c>
      <c r="E4067" s="41">
        <f>SUM(E4068:E4071)</f>
        <v>0</v>
      </c>
      <c r="F4067" s="283">
        <f t="shared" si="1524"/>
        <v>105.24109014675051</v>
      </c>
      <c r="G4067" s="25"/>
      <c r="H4067" s="264"/>
    </row>
    <row r="4068" spans="1:8" s="26" customFormat="1" x14ac:dyDescent="0.2">
      <c r="A4068" s="52">
        <v>411100</v>
      </c>
      <c r="B4068" s="45" t="s">
        <v>44</v>
      </c>
      <c r="C4068" s="54">
        <v>2235000</v>
      </c>
      <c r="D4068" s="46">
        <v>2375000</v>
      </c>
      <c r="E4068" s="54">
        <v>0</v>
      </c>
      <c r="F4068" s="280">
        <f t="shared" si="1524"/>
        <v>106.26398210290829</v>
      </c>
      <c r="G4068" s="25"/>
      <c r="H4068" s="264"/>
    </row>
    <row r="4069" spans="1:8" s="26" customFormat="1" ht="40.5" x14ac:dyDescent="0.2">
      <c r="A4069" s="52">
        <v>411200</v>
      </c>
      <c r="B4069" s="45" t="s">
        <v>45</v>
      </c>
      <c r="C4069" s="54">
        <v>70000</v>
      </c>
      <c r="D4069" s="46">
        <v>70000</v>
      </c>
      <c r="E4069" s="54">
        <v>0</v>
      </c>
      <c r="F4069" s="280">
        <f t="shared" si="1524"/>
        <v>100</v>
      </c>
      <c r="G4069" s="25"/>
      <c r="H4069" s="264"/>
    </row>
    <row r="4070" spans="1:8" s="26" customFormat="1" ht="40.5" x14ac:dyDescent="0.2">
      <c r="A4070" s="52">
        <v>411300</v>
      </c>
      <c r="B4070" s="45" t="s">
        <v>46</v>
      </c>
      <c r="C4070" s="54">
        <v>49999.999999999993</v>
      </c>
      <c r="D4070" s="46">
        <v>35000</v>
      </c>
      <c r="E4070" s="54">
        <v>0</v>
      </c>
      <c r="F4070" s="280">
        <f t="shared" si="1524"/>
        <v>70</v>
      </c>
      <c r="G4070" s="25"/>
      <c r="H4070" s="264"/>
    </row>
    <row r="4071" spans="1:8" s="26" customFormat="1" x14ac:dyDescent="0.2">
      <c r="A4071" s="52">
        <v>411400</v>
      </c>
      <c r="B4071" s="45" t="s">
        <v>47</v>
      </c>
      <c r="C4071" s="54">
        <v>30000</v>
      </c>
      <c r="D4071" s="46">
        <v>30000</v>
      </c>
      <c r="E4071" s="54">
        <v>0</v>
      </c>
      <c r="F4071" s="280">
        <f t="shared" si="1524"/>
        <v>100</v>
      </c>
      <c r="G4071" s="25"/>
      <c r="H4071" s="264"/>
    </row>
    <row r="4072" spans="1:8" s="26" customFormat="1" x14ac:dyDescent="0.2">
      <c r="A4072" s="42">
        <v>412000</v>
      </c>
      <c r="B4072" s="47" t="s">
        <v>48</v>
      </c>
      <c r="C4072" s="41">
        <f t="shared" ref="C4072" si="1527">SUM(C4073:C4085)</f>
        <v>994799.99999999965</v>
      </c>
      <c r="D4072" s="41">
        <f t="shared" ref="D4072" si="1528">SUM(D4073:D4085)</f>
        <v>1017000</v>
      </c>
      <c r="E4072" s="41">
        <f>SUM(E4073:E4085)</f>
        <v>0</v>
      </c>
      <c r="F4072" s="283">
        <f t="shared" si="1524"/>
        <v>102.23160434258145</v>
      </c>
      <c r="G4072" s="25"/>
      <c r="H4072" s="264"/>
    </row>
    <row r="4073" spans="1:8" s="26" customFormat="1" ht="40.5" x14ac:dyDescent="0.2">
      <c r="A4073" s="52">
        <v>412200</v>
      </c>
      <c r="B4073" s="45" t="s">
        <v>50</v>
      </c>
      <c r="C4073" s="54">
        <v>35000.000000000029</v>
      </c>
      <c r="D4073" s="46">
        <v>36000</v>
      </c>
      <c r="E4073" s="54">
        <v>0</v>
      </c>
      <c r="F4073" s="280">
        <f t="shared" si="1524"/>
        <v>102.85714285714278</v>
      </c>
      <c r="G4073" s="25"/>
      <c r="H4073" s="264"/>
    </row>
    <row r="4074" spans="1:8" s="26" customFormat="1" x14ac:dyDescent="0.2">
      <c r="A4074" s="52">
        <v>412300</v>
      </c>
      <c r="B4074" s="45" t="s">
        <v>51</v>
      </c>
      <c r="C4074" s="54">
        <v>22000</v>
      </c>
      <c r="D4074" s="46">
        <v>22000</v>
      </c>
      <c r="E4074" s="54">
        <v>0</v>
      </c>
      <c r="F4074" s="280">
        <f t="shared" si="1524"/>
        <v>100</v>
      </c>
      <c r="G4074" s="25"/>
      <c r="H4074" s="264"/>
    </row>
    <row r="4075" spans="1:8" s="26" customFormat="1" x14ac:dyDescent="0.2">
      <c r="A4075" s="52">
        <v>412500</v>
      </c>
      <c r="B4075" s="45" t="s">
        <v>55</v>
      </c>
      <c r="C4075" s="54">
        <v>50000</v>
      </c>
      <c r="D4075" s="46">
        <v>60000</v>
      </c>
      <c r="E4075" s="54">
        <v>0</v>
      </c>
      <c r="F4075" s="280">
        <f t="shared" si="1524"/>
        <v>120</v>
      </c>
      <c r="G4075" s="25"/>
      <c r="H4075" s="264"/>
    </row>
    <row r="4076" spans="1:8" s="26" customFormat="1" x14ac:dyDescent="0.2">
      <c r="A4076" s="52">
        <v>412600</v>
      </c>
      <c r="B4076" s="45" t="s">
        <v>56</v>
      </c>
      <c r="C4076" s="54">
        <v>130999.99999999999</v>
      </c>
      <c r="D4076" s="46">
        <v>131000</v>
      </c>
      <c r="E4076" s="54">
        <v>0</v>
      </c>
      <c r="F4076" s="280">
        <f t="shared" si="1524"/>
        <v>100.00000000000003</v>
      </c>
      <c r="G4076" s="25"/>
      <c r="H4076" s="264"/>
    </row>
    <row r="4077" spans="1:8" s="26" customFormat="1" x14ac:dyDescent="0.2">
      <c r="A4077" s="52">
        <v>412700</v>
      </c>
      <c r="B4077" s="45" t="s">
        <v>58</v>
      </c>
      <c r="C4077" s="54">
        <v>80000</v>
      </c>
      <c r="D4077" s="46">
        <v>80000</v>
      </c>
      <c r="E4077" s="54">
        <v>0</v>
      </c>
      <c r="F4077" s="280">
        <f t="shared" si="1524"/>
        <v>100</v>
      </c>
      <c r="G4077" s="25"/>
      <c r="H4077" s="264"/>
    </row>
    <row r="4078" spans="1:8" s="26" customFormat="1" x14ac:dyDescent="0.2">
      <c r="A4078" s="52">
        <v>412700</v>
      </c>
      <c r="B4078" s="45" t="s">
        <v>774</v>
      </c>
      <c r="C4078" s="54">
        <v>484999.99999999965</v>
      </c>
      <c r="D4078" s="46">
        <v>500000</v>
      </c>
      <c r="E4078" s="54">
        <v>0</v>
      </c>
      <c r="F4078" s="280">
        <f t="shared" si="1524"/>
        <v>103.09278350515471</v>
      </c>
      <c r="G4078" s="25"/>
      <c r="H4078" s="264"/>
    </row>
    <row r="4079" spans="1:8" s="26" customFormat="1" x14ac:dyDescent="0.2">
      <c r="A4079" s="52">
        <v>412900</v>
      </c>
      <c r="B4079" s="49" t="s">
        <v>72</v>
      </c>
      <c r="C4079" s="54">
        <v>1599.9999999999995</v>
      </c>
      <c r="D4079" s="46">
        <v>2000</v>
      </c>
      <c r="E4079" s="54">
        <v>0</v>
      </c>
      <c r="F4079" s="280">
        <f t="shared" si="1524"/>
        <v>125.00000000000004</v>
      </c>
      <c r="G4079" s="25"/>
      <c r="H4079" s="264"/>
    </row>
    <row r="4080" spans="1:8" s="26" customFormat="1" x14ac:dyDescent="0.2">
      <c r="A4080" s="52">
        <v>412900</v>
      </c>
      <c r="B4080" s="49" t="s">
        <v>73</v>
      </c>
      <c r="C4080" s="54">
        <v>125000</v>
      </c>
      <c r="D4080" s="46">
        <v>125000</v>
      </c>
      <c r="E4080" s="54">
        <v>0</v>
      </c>
      <c r="F4080" s="280">
        <f t="shared" si="1524"/>
        <v>100</v>
      </c>
      <c r="G4080" s="25"/>
      <c r="H4080" s="264"/>
    </row>
    <row r="4081" spans="1:8" s="26" customFormat="1" x14ac:dyDescent="0.2">
      <c r="A4081" s="52">
        <v>412900</v>
      </c>
      <c r="B4081" s="49" t="s">
        <v>74</v>
      </c>
      <c r="C4081" s="54">
        <v>10299.999999999998</v>
      </c>
      <c r="D4081" s="46">
        <v>4000</v>
      </c>
      <c r="E4081" s="54">
        <v>0</v>
      </c>
      <c r="F4081" s="280">
        <f t="shared" si="1524"/>
        <v>38.834951456310684</v>
      </c>
      <c r="G4081" s="25"/>
      <c r="H4081" s="264"/>
    </row>
    <row r="4082" spans="1:8" s="26" customFormat="1" x14ac:dyDescent="0.2">
      <c r="A4082" s="52">
        <v>412900</v>
      </c>
      <c r="B4082" s="49" t="s">
        <v>75</v>
      </c>
      <c r="C4082" s="54">
        <v>5000</v>
      </c>
      <c r="D4082" s="46">
        <v>5000</v>
      </c>
      <c r="E4082" s="54">
        <v>0</v>
      </c>
      <c r="F4082" s="280">
        <f t="shared" si="1524"/>
        <v>100</v>
      </c>
      <c r="G4082" s="25"/>
      <c r="H4082" s="264"/>
    </row>
    <row r="4083" spans="1:8" s="26" customFormat="1" x14ac:dyDescent="0.2">
      <c r="A4083" s="52">
        <v>412900</v>
      </c>
      <c r="B4083" s="45" t="s">
        <v>76</v>
      </c>
      <c r="C4083" s="54">
        <v>6000</v>
      </c>
      <c r="D4083" s="46">
        <v>6000</v>
      </c>
      <c r="E4083" s="54">
        <v>0</v>
      </c>
      <c r="F4083" s="280">
        <f t="shared" si="1524"/>
        <v>100</v>
      </c>
      <c r="G4083" s="25"/>
      <c r="H4083" s="264"/>
    </row>
    <row r="4084" spans="1:8" s="26" customFormat="1" ht="40.5" x14ac:dyDescent="0.2">
      <c r="A4084" s="52">
        <v>412900</v>
      </c>
      <c r="B4084" s="45" t="s">
        <v>825</v>
      </c>
      <c r="C4084" s="54">
        <v>37999.999999999971</v>
      </c>
      <c r="D4084" s="46">
        <v>40000</v>
      </c>
      <c r="E4084" s="54">
        <v>0</v>
      </c>
      <c r="F4084" s="280">
        <f t="shared" si="1524"/>
        <v>105.26315789473692</v>
      </c>
      <c r="G4084" s="25"/>
      <c r="H4084" s="264"/>
    </row>
    <row r="4085" spans="1:8" s="26" customFormat="1" x14ac:dyDescent="0.2">
      <c r="A4085" s="52">
        <v>412900</v>
      </c>
      <c r="B4085" s="45" t="s">
        <v>78</v>
      </c>
      <c r="C4085" s="54">
        <v>5900.0000000000036</v>
      </c>
      <c r="D4085" s="46">
        <v>6000</v>
      </c>
      <c r="E4085" s="54">
        <v>0</v>
      </c>
      <c r="F4085" s="280">
        <f t="shared" si="1524"/>
        <v>101.69491525423722</v>
      </c>
      <c r="G4085" s="25"/>
      <c r="H4085" s="264"/>
    </row>
    <row r="4086" spans="1:8" s="79" customFormat="1" x14ac:dyDescent="0.2">
      <c r="A4086" s="42">
        <v>415000</v>
      </c>
      <c r="B4086" s="47" t="s">
        <v>118</v>
      </c>
      <c r="C4086" s="41">
        <f>SUM(C4087:C4089)</f>
        <v>2024900</v>
      </c>
      <c r="D4086" s="41">
        <f>SUM(D4087:D4089)</f>
        <v>2030000</v>
      </c>
      <c r="E4086" s="41">
        <f>SUM(E4087:E4089)</f>
        <v>0</v>
      </c>
      <c r="F4086" s="283">
        <f t="shared" si="1524"/>
        <v>100.25186428959454</v>
      </c>
      <c r="G4086" s="270"/>
      <c r="H4086" s="264"/>
    </row>
    <row r="4087" spans="1:8" s="26" customFormat="1" ht="40.5" x14ac:dyDescent="0.2">
      <c r="A4087" s="52">
        <v>415200</v>
      </c>
      <c r="B4087" s="88" t="s">
        <v>754</v>
      </c>
      <c r="C4087" s="54">
        <v>2000000</v>
      </c>
      <c r="D4087" s="46">
        <v>2000000</v>
      </c>
      <c r="E4087" s="54">
        <v>0</v>
      </c>
      <c r="F4087" s="280">
        <f t="shared" si="1524"/>
        <v>100</v>
      </c>
      <c r="G4087" s="25"/>
      <c r="H4087" s="264"/>
    </row>
    <row r="4088" spans="1:8" s="26" customFormat="1" x14ac:dyDescent="0.2">
      <c r="A4088" s="52">
        <v>415200</v>
      </c>
      <c r="B4088" s="45" t="s">
        <v>144</v>
      </c>
      <c r="C4088" s="54">
        <v>18899.999999999996</v>
      </c>
      <c r="D4088" s="46">
        <v>20000</v>
      </c>
      <c r="E4088" s="54">
        <v>0</v>
      </c>
      <c r="F4088" s="280">
        <f t="shared" si="1524"/>
        <v>105.82010582010584</v>
      </c>
      <c r="G4088" s="25"/>
      <c r="H4088" s="264"/>
    </row>
    <row r="4089" spans="1:8" s="26" customFormat="1" x14ac:dyDescent="0.2">
      <c r="A4089" s="52">
        <v>415200</v>
      </c>
      <c r="B4089" s="45" t="s">
        <v>316</v>
      </c>
      <c r="C4089" s="54">
        <v>6000</v>
      </c>
      <c r="D4089" s="46">
        <v>10000</v>
      </c>
      <c r="E4089" s="54">
        <v>0</v>
      </c>
      <c r="F4089" s="280">
        <f t="shared" si="1524"/>
        <v>166.66666666666669</v>
      </c>
      <c r="G4089" s="25"/>
      <c r="H4089" s="264"/>
    </row>
    <row r="4090" spans="1:8" s="79" customFormat="1" x14ac:dyDescent="0.2">
      <c r="A4090" s="42">
        <v>416000</v>
      </c>
      <c r="B4090" s="47" t="s">
        <v>168</v>
      </c>
      <c r="C4090" s="41">
        <f t="shared" ref="C4090" si="1529">C4091</f>
        <v>1000</v>
      </c>
      <c r="D4090" s="41">
        <f t="shared" ref="D4090" si="1530">D4091</f>
        <v>999.99999999999989</v>
      </c>
      <c r="E4090" s="41">
        <f t="shared" ref="E4090" si="1531">E4091</f>
        <v>0</v>
      </c>
      <c r="F4090" s="283">
        <f t="shared" si="1524"/>
        <v>99.999999999999986</v>
      </c>
      <c r="G4090" s="270"/>
      <c r="H4090" s="264"/>
    </row>
    <row r="4091" spans="1:8" s="26" customFormat="1" x14ac:dyDescent="0.2">
      <c r="A4091" s="52">
        <v>416100</v>
      </c>
      <c r="B4091" s="45" t="s">
        <v>496</v>
      </c>
      <c r="C4091" s="54">
        <v>1000</v>
      </c>
      <c r="D4091" s="46">
        <v>999.99999999999989</v>
      </c>
      <c r="E4091" s="54">
        <v>0</v>
      </c>
      <c r="F4091" s="280">
        <f t="shared" si="1524"/>
        <v>99.999999999999986</v>
      </c>
      <c r="G4091" s="25"/>
      <c r="H4091" s="264"/>
    </row>
    <row r="4092" spans="1:8" s="51" customFormat="1" ht="40.5" x14ac:dyDescent="0.2">
      <c r="A4092" s="42">
        <v>418000</v>
      </c>
      <c r="B4092" s="47" t="s">
        <v>198</v>
      </c>
      <c r="C4092" s="41">
        <f t="shared" ref="C4092" si="1532">C4093</f>
        <v>2100</v>
      </c>
      <c r="D4092" s="41">
        <f t="shared" ref="D4092" si="1533">D4093</f>
        <v>2100</v>
      </c>
      <c r="E4092" s="41">
        <f t="shared" ref="E4092" si="1534">E4093</f>
        <v>0</v>
      </c>
      <c r="F4092" s="283">
        <f t="shared" si="1524"/>
        <v>100</v>
      </c>
      <c r="G4092" s="266"/>
      <c r="H4092" s="264"/>
    </row>
    <row r="4093" spans="1:8" s="26" customFormat="1" x14ac:dyDescent="0.2">
      <c r="A4093" s="52">
        <v>418400</v>
      </c>
      <c r="B4093" s="45" t="s">
        <v>200</v>
      </c>
      <c r="C4093" s="54">
        <v>2100</v>
      </c>
      <c r="D4093" s="46">
        <v>2100</v>
      </c>
      <c r="E4093" s="54">
        <v>0</v>
      </c>
      <c r="F4093" s="280">
        <f t="shared" si="1524"/>
        <v>100</v>
      </c>
      <c r="G4093" s="25"/>
      <c r="H4093" s="264"/>
    </row>
    <row r="4094" spans="1:8" s="51" customFormat="1" x14ac:dyDescent="0.2">
      <c r="A4094" s="42">
        <v>419000</v>
      </c>
      <c r="B4094" s="47" t="s">
        <v>201</v>
      </c>
      <c r="C4094" s="41">
        <f t="shared" ref="C4094" si="1535">C4095</f>
        <v>4400</v>
      </c>
      <c r="D4094" s="41">
        <f t="shared" ref="D4094" si="1536">D4095</f>
        <v>0</v>
      </c>
      <c r="E4094" s="41">
        <f t="shared" ref="E4094" si="1537">E4095</f>
        <v>0</v>
      </c>
      <c r="F4094" s="283">
        <f t="shared" si="1524"/>
        <v>0</v>
      </c>
      <c r="G4094" s="266"/>
      <c r="H4094" s="264"/>
    </row>
    <row r="4095" spans="1:8" s="26" customFormat="1" x14ac:dyDescent="0.2">
      <c r="A4095" s="52">
        <v>419100</v>
      </c>
      <c r="B4095" s="45" t="s">
        <v>201</v>
      </c>
      <c r="C4095" s="54">
        <v>4400</v>
      </c>
      <c r="D4095" s="46">
        <v>0</v>
      </c>
      <c r="E4095" s="54">
        <v>0</v>
      </c>
      <c r="F4095" s="280">
        <f t="shared" si="1524"/>
        <v>0</v>
      </c>
      <c r="G4095" s="25"/>
      <c r="H4095" s="264"/>
    </row>
    <row r="4096" spans="1:8" s="26" customFormat="1" x14ac:dyDescent="0.2">
      <c r="A4096" s="42">
        <v>510000</v>
      </c>
      <c r="B4096" s="47" t="s">
        <v>245</v>
      </c>
      <c r="C4096" s="41">
        <f>C4097+C4099</f>
        <v>28000</v>
      </c>
      <c r="D4096" s="41">
        <f>D4097+D4099</f>
        <v>30000</v>
      </c>
      <c r="E4096" s="41">
        <f>E4097+E4099</f>
        <v>0</v>
      </c>
      <c r="F4096" s="283">
        <f t="shared" si="1524"/>
        <v>107.14285714285714</v>
      </c>
      <c r="G4096" s="25"/>
      <c r="H4096" s="264"/>
    </row>
    <row r="4097" spans="1:8" s="26" customFormat="1" x14ac:dyDescent="0.2">
      <c r="A4097" s="42">
        <v>511000</v>
      </c>
      <c r="B4097" s="47" t="s">
        <v>246</v>
      </c>
      <c r="C4097" s="41">
        <f>SUM(C4098:C4098)</f>
        <v>10000</v>
      </c>
      <c r="D4097" s="41">
        <f>SUM(D4098:D4098)</f>
        <v>10000</v>
      </c>
      <c r="E4097" s="41">
        <f>SUM(E4098:E4098)</f>
        <v>0</v>
      </c>
      <c r="F4097" s="283">
        <f t="shared" si="1524"/>
        <v>100</v>
      </c>
      <c r="G4097" s="25"/>
      <c r="H4097" s="264"/>
    </row>
    <row r="4098" spans="1:8" s="26" customFormat="1" x14ac:dyDescent="0.2">
      <c r="A4098" s="52">
        <v>511300</v>
      </c>
      <c r="B4098" s="45" t="s">
        <v>249</v>
      </c>
      <c r="C4098" s="54">
        <v>10000</v>
      </c>
      <c r="D4098" s="46">
        <v>10000</v>
      </c>
      <c r="E4098" s="54">
        <v>0</v>
      </c>
      <c r="F4098" s="280">
        <f t="shared" si="1524"/>
        <v>100</v>
      </c>
      <c r="G4098" s="25"/>
      <c r="H4098" s="264"/>
    </row>
    <row r="4099" spans="1:8" s="51" customFormat="1" x14ac:dyDescent="0.2">
      <c r="A4099" s="42">
        <v>516000</v>
      </c>
      <c r="B4099" s="47" t="s">
        <v>257</v>
      </c>
      <c r="C4099" s="41">
        <f t="shared" ref="C4099" si="1538">C4100</f>
        <v>18000</v>
      </c>
      <c r="D4099" s="41">
        <f t="shared" ref="D4099" si="1539">D4100</f>
        <v>20000</v>
      </c>
      <c r="E4099" s="41">
        <f t="shared" ref="E4099" si="1540">E4100</f>
        <v>0</v>
      </c>
      <c r="F4099" s="283">
        <f t="shared" si="1524"/>
        <v>111.11111111111111</v>
      </c>
      <c r="G4099" s="266"/>
      <c r="H4099" s="264"/>
    </row>
    <row r="4100" spans="1:8" s="26" customFormat="1" x14ac:dyDescent="0.2">
      <c r="A4100" s="52">
        <v>516100</v>
      </c>
      <c r="B4100" s="45" t="s">
        <v>257</v>
      </c>
      <c r="C4100" s="54">
        <v>18000</v>
      </c>
      <c r="D4100" s="46">
        <v>20000</v>
      </c>
      <c r="E4100" s="54">
        <v>0</v>
      </c>
      <c r="F4100" s="280">
        <f t="shared" si="1524"/>
        <v>111.11111111111111</v>
      </c>
      <c r="G4100" s="25"/>
      <c r="H4100" s="264"/>
    </row>
    <row r="4101" spans="1:8" s="51" customFormat="1" x14ac:dyDescent="0.2">
      <c r="A4101" s="42">
        <v>630000</v>
      </c>
      <c r="B4101" s="47" t="s">
        <v>277</v>
      </c>
      <c r="C4101" s="41">
        <f>C4102+C4105</f>
        <v>6107000</v>
      </c>
      <c r="D4101" s="41">
        <f>D4102+D4105</f>
        <v>4035000</v>
      </c>
      <c r="E4101" s="41">
        <f>E4102+E4105</f>
        <v>0</v>
      </c>
      <c r="F4101" s="283">
        <f t="shared" si="1524"/>
        <v>66.071720975929253</v>
      </c>
      <c r="G4101" s="266"/>
      <c r="H4101" s="264"/>
    </row>
    <row r="4102" spans="1:8" s="51" customFormat="1" x14ac:dyDescent="0.2">
      <c r="A4102" s="42">
        <v>631000</v>
      </c>
      <c r="B4102" s="47" t="s">
        <v>278</v>
      </c>
      <c r="C4102" s="41">
        <f>0+C4103+C4104</f>
        <v>6065000</v>
      </c>
      <c r="D4102" s="41">
        <f>0+D4103+D4104</f>
        <v>4005000</v>
      </c>
      <c r="E4102" s="41">
        <f>0+E4103+E4104</f>
        <v>0</v>
      </c>
      <c r="F4102" s="283">
        <f t="shared" si="1524"/>
        <v>66.034624896949708</v>
      </c>
      <c r="G4102" s="266"/>
      <c r="H4102" s="264"/>
    </row>
    <row r="4103" spans="1:8" s="26" customFormat="1" x14ac:dyDescent="0.2">
      <c r="A4103" s="52">
        <v>631200</v>
      </c>
      <c r="B4103" s="45" t="s">
        <v>280</v>
      </c>
      <c r="C4103" s="54">
        <v>6060000</v>
      </c>
      <c r="D4103" s="46">
        <v>4000000</v>
      </c>
      <c r="E4103" s="54">
        <v>0</v>
      </c>
      <c r="F4103" s="280">
        <f t="shared" si="1524"/>
        <v>66.006600660065999</v>
      </c>
      <c r="G4103" s="25"/>
      <c r="H4103" s="264"/>
    </row>
    <row r="4104" spans="1:8" s="26" customFormat="1" x14ac:dyDescent="0.2">
      <c r="A4104" s="52">
        <v>631300</v>
      </c>
      <c r="B4104" s="45" t="s">
        <v>730</v>
      </c>
      <c r="C4104" s="54">
        <v>5000</v>
      </c>
      <c r="D4104" s="46">
        <v>5000</v>
      </c>
      <c r="E4104" s="54">
        <v>0</v>
      </c>
      <c r="F4104" s="280">
        <f t="shared" si="1524"/>
        <v>100</v>
      </c>
      <c r="G4104" s="25"/>
      <c r="H4104" s="264"/>
    </row>
    <row r="4105" spans="1:8" s="51" customFormat="1" x14ac:dyDescent="0.2">
      <c r="A4105" s="42">
        <v>638000</v>
      </c>
      <c r="B4105" s="47" t="s">
        <v>284</v>
      </c>
      <c r="C4105" s="41">
        <f t="shared" ref="C4105" si="1541">C4106</f>
        <v>42000</v>
      </c>
      <c r="D4105" s="41">
        <f t="shared" ref="D4105" si="1542">D4106</f>
        <v>30000</v>
      </c>
      <c r="E4105" s="41">
        <f t="shared" ref="E4105" si="1543">E4106</f>
        <v>0</v>
      </c>
      <c r="F4105" s="283">
        <f t="shared" si="1524"/>
        <v>71.428571428571431</v>
      </c>
      <c r="G4105" s="266"/>
      <c r="H4105" s="264"/>
    </row>
    <row r="4106" spans="1:8" s="26" customFormat="1" x14ac:dyDescent="0.2">
      <c r="A4106" s="52">
        <v>638100</v>
      </c>
      <c r="B4106" s="45" t="s">
        <v>285</v>
      </c>
      <c r="C4106" s="54">
        <v>42000</v>
      </c>
      <c r="D4106" s="46">
        <v>30000</v>
      </c>
      <c r="E4106" s="54">
        <v>0</v>
      </c>
      <c r="F4106" s="280">
        <f t="shared" si="1524"/>
        <v>71.428571428571431</v>
      </c>
      <c r="G4106" s="25"/>
      <c r="H4106" s="264"/>
    </row>
    <row r="4107" spans="1:8" s="26" customFormat="1" x14ac:dyDescent="0.2">
      <c r="A4107" s="82"/>
      <c r="B4107" s="76" t="s">
        <v>294</v>
      </c>
      <c r="C4107" s="80">
        <f>C4066+0+C4096+C4101+0</f>
        <v>11547200</v>
      </c>
      <c r="D4107" s="80">
        <f>D4066+0+D4096+D4101+0</f>
        <v>9625100</v>
      </c>
      <c r="E4107" s="80">
        <f>E4066+0+E4096+E4101+0</f>
        <v>0</v>
      </c>
      <c r="F4107" s="30">
        <f t="shared" si="1524"/>
        <v>83.354406262990167</v>
      </c>
      <c r="G4107" s="25"/>
      <c r="H4107" s="264"/>
    </row>
    <row r="4108" spans="1:8" s="26" customFormat="1" x14ac:dyDescent="0.2">
      <c r="A4108" s="44"/>
      <c r="B4108" s="72"/>
      <c r="C4108" s="63"/>
      <c r="D4108" s="63"/>
      <c r="E4108" s="63"/>
      <c r="F4108" s="145"/>
      <c r="G4108" s="25"/>
      <c r="H4108" s="264"/>
    </row>
    <row r="4109" spans="1:8" s="26" customFormat="1" x14ac:dyDescent="0.2">
      <c r="A4109" s="39"/>
      <c r="B4109" s="40"/>
      <c r="C4109" s="46"/>
      <c r="D4109" s="46"/>
      <c r="E4109" s="46"/>
      <c r="F4109" s="282"/>
      <c r="G4109" s="25"/>
      <c r="H4109" s="264"/>
    </row>
    <row r="4110" spans="1:8" s="26" customFormat="1" x14ac:dyDescent="0.2">
      <c r="A4110" s="44" t="s">
        <v>498</v>
      </c>
      <c r="B4110" s="94"/>
      <c r="C4110" s="46"/>
      <c r="D4110" s="46"/>
      <c r="E4110" s="46"/>
      <c r="F4110" s="282"/>
      <c r="G4110" s="25"/>
      <c r="H4110" s="264"/>
    </row>
    <row r="4111" spans="1:8" s="26" customFormat="1" x14ac:dyDescent="0.2">
      <c r="A4111" s="44" t="s">
        <v>495</v>
      </c>
      <c r="B4111" s="47"/>
      <c r="C4111" s="46"/>
      <c r="D4111" s="46"/>
      <c r="E4111" s="46"/>
      <c r="F4111" s="282"/>
      <c r="G4111" s="25"/>
      <c r="H4111" s="264"/>
    </row>
    <row r="4112" spans="1:8" s="26" customFormat="1" x14ac:dyDescent="0.2">
      <c r="A4112" s="44" t="s">
        <v>402</v>
      </c>
      <c r="B4112" s="47"/>
      <c r="C4112" s="46"/>
      <c r="D4112" s="46"/>
      <c r="E4112" s="46"/>
      <c r="F4112" s="282"/>
      <c r="G4112" s="25"/>
      <c r="H4112" s="264"/>
    </row>
    <row r="4113" spans="1:8" s="26" customFormat="1" x14ac:dyDescent="0.2">
      <c r="A4113" s="44" t="s">
        <v>293</v>
      </c>
      <c r="B4113" s="47"/>
      <c r="C4113" s="46"/>
      <c r="D4113" s="46"/>
      <c r="E4113" s="46"/>
      <c r="F4113" s="282"/>
      <c r="G4113" s="25"/>
      <c r="H4113" s="264"/>
    </row>
    <row r="4114" spans="1:8" s="26" customFormat="1" x14ac:dyDescent="0.2">
      <c r="A4114" s="44"/>
      <c r="B4114" s="72"/>
      <c r="C4114" s="63"/>
      <c r="D4114" s="63"/>
      <c r="E4114" s="63"/>
      <c r="F4114" s="145"/>
      <c r="G4114" s="25"/>
      <c r="H4114" s="264"/>
    </row>
    <row r="4115" spans="1:8" s="26" customFormat="1" x14ac:dyDescent="0.2">
      <c r="A4115" s="42">
        <v>410000</v>
      </c>
      <c r="B4115" s="43" t="s">
        <v>42</v>
      </c>
      <c r="C4115" s="41">
        <f>C4116+C4121+0</f>
        <v>1827400</v>
      </c>
      <c r="D4115" s="41">
        <f>D4116+D4121+0</f>
        <v>1940900</v>
      </c>
      <c r="E4115" s="41">
        <f>E4116+E4121+0</f>
        <v>0</v>
      </c>
      <c r="F4115" s="283">
        <f t="shared" ref="F4115:F4143" si="1544">D4115/C4115*100</f>
        <v>106.21101017839554</v>
      </c>
      <c r="G4115" s="25"/>
      <c r="H4115" s="264"/>
    </row>
    <row r="4116" spans="1:8" s="26" customFormat="1" x14ac:dyDescent="0.2">
      <c r="A4116" s="42">
        <v>411000</v>
      </c>
      <c r="B4116" s="43" t="s">
        <v>43</v>
      </c>
      <c r="C4116" s="41">
        <f t="shared" ref="C4116" si="1545">SUM(C4117:C4120)</f>
        <v>687499.99999999988</v>
      </c>
      <c r="D4116" s="41">
        <f t="shared" ref="D4116" si="1546">SUM(D4117:D4120)</f>
        <v>729200</v>
      </c>
      <c r="E4116" s="41">
        <f>SUM(E4117:E4120)</f>
        <v>0</v>
      </c>
      <c r="F4116" s="283">
        <f t="shared" si="1544"/>
        <v>106.06545454545457</v>
      </c>
      <c r="G4116" s="25"/>
      <c r="H4116" s="264"/>
    </row>
    <row r="4117" spans="1:8" s="26" customFormat="1" x14ac:dyDescent="0.2">
      <c r="A4117" s="52">
        <v>411100</v>
      </c>
      <c r="B4117" s="45" t="s">
        <v>44</v>
      </c>
      <c r="C4117" s="54">
        <v>640099.99999999988</v>
      </c>
      <c r="D4117" s="46">
        <v>676000</v>
      </c>
      <c r="E4117" s="54">
        <v>0</v>
      </c>
      <c r="F4117" s="280">
        <f t="shared" si="1544"/>
        <v>105.6084986720825</v>
      </c>
      <c r="G4117" s="25"/>
      <c r="H4117" s="264"/>
    </row>
    <row r="4118" spans="1:8" s="26" customFormat="1" ht="40.5" x14ac:dyDescent="0.2">
      <c r="A4118" s="52">
        <v>411200</v>
      </c>
      <c r="B4118" s="45" t="s">
        <v>45</v>
      </c>
      <c r="C4118" s="54">
        <v>30000</v>
      </c>
      <c r="D4118" s="46">
        <v>33000</v>
      </c>
      <c r="E4118" s="54">
        <v>0</v>
      </c>
      <c r="F4118" s="280">
        <f t="shared" si="1544"/>
        <v>110.00000000000001</v>
      </c>
      <c r="G4118" s="25"/>
      <c r="H4118" s="264"/>
    </row>
    <row r="4119" spans="1:8" s="26" customFormat="1" ht="40.5" x14ac:dyDescent="0.2">
      <c r="A4119" s="52">
        <v>411300</v>
      </c>
      <c r="B4119" s="45" t="s">
        <v>46</v>
      </c>
      <c r="C4119" s="54">
        <v>9500</v>
      </c>
      <c r="D4119" s="46">
        <v>10000</v>
      </c>
      <c r="E4119" s="54">
        <v>0</v>
      </c>
      <c r="F4119" s="280">
        <f t="shared" si="1544"/>
        <v>105.26315789473684</v>
      </c>
      <c r="G4119" s="25"/>
      <c r="H4119" s="264"/>
    </row>
    <row r="4120" spans="1:8" s="26" customFormat="1" x14ac:dyDescent="0.2">
      <c r="A4120" s="52">
        <v>411400</v>
      </c>
      <c r="B4120" s="45" t="s">
        <v>47</v>
      </c>
      <c r="C4120" s="54">
        <v>7900</v>
      </c>
      <c r="D4120" s="46">
        <v>10200</v>
      </c>
      <c r="E4120" s="54">
        <v>0</v>
      </c>
      <c r="F4120" s="280">
        <f t="shared" si="1544"/>
        <v>129.1139240506329</v>
      </c>
      <c r="G4120" s="25"/>
      <c r="H4120" s="264"/>
    </row>
    <row r="4121" spans="1:8" s="26" customFormat="1" x14ac:dyDescent="0.2">
      <c r="A4121" s="42">
        <v>412000</v>
      </c>
      <c r="B4121" s="47" t="s">
        <v>48</v>
      </c>
      <c r="C4121" s="41">
        <f t="shared" ref="C4121" si="1547">SUM(C4122:C4132)</f>
        <v>1139900</v>
      </c>
      <c r="D4121" s="41">
        <f t="shared" ref="D4121" si="1548">SUM(D4122:D4132)</f>
        <v>1211700</v>
      </c>
      <c r="E4121" s="41">
        <f>SUM(E4122:E4132)</f>
        <v>0</v>
      </c>
      <c r="F4121" s="283">
        <f t="shared" si="1544"/>
        <v>106.29879814018774</v>
      </c>
      <c r="G4121" s="25"/>
      <c r="H4121" s="264"/>
    </row>
    <row r="4122" spans="1:8" s="26" customFormat="1" ht="40.5" x14ac:dyDescent="0.2">
      <c r="A4122" s="52">
        <v>412200</v>
      </c>
      <c r="B4122" s="45" t="s">
        <v>50</v>
      </c>
      <c r="C4122" s="54">
        <v>42999.999999999993</v>
      </c>
      <c r="D4122" s="46">
        <v>45000</v>
      </c>
      <c r="E4122" s="54">
        <v>0</v>
      </c>
      <c r="F4122" s="280">
        <f t="shared" si="1544"/>
        <v>104.65116279069768</v>
      </c>
      <c r="G4122" s="25"/>
      <c r="H4122" s="264"/>
    </row>
    <row r="4123" spans="1:8" s="26" customFormat="1" x14ac:dyDescent="0.2">
      <c r="A4123" s="52">
        <v>412300</v>
      </c>
      <c r="B4123" s="45" t="s">
        <v>51</v>
      </c>
      <c r="C4123" s="54">
        <v>10000</v>
      </c>
      <c r="D4123" s="46">
        <v>11000</v>
      </c>
      <c r="E4123" s="54">
        <v>0</v>
      </c>
      <c r="F4123" s="280">
        <f t="shared" si="1544"/>
        <v>110.00000000000001</v>
      </c>
      <c r="G4123" s="25"/>
      <c r="H4123" s="264"/>
    </row>
    <row r="4124" spans="1:8" s="26" customFormat="1" x14ac:dyDescent="0.2">
      <c r="A4124" s="52">
        <v>412500</v>
      </c>
      <c r="B4124" s="45" t="s">
        <v>55</v>
      </c>
      <c r="C4124" s="54">
        <v>10000</v>
      </c>
      <c r="D4124" s="46">
        <v>11000</v>
      </c>
      <c r="E4124" s="54">
        <v>0</v>
      </c>
      <c r="F4124" s="280">
        <f t="shared" si="1544"/>
        <v>110.00000000000001</v>
      </c>
      <c r="G4124" s="25"/>
      <c r="H4124" s="264"/>
    </row>
    <row r="4125" spans="1:8" s="26" customFormat="1" x14ac:dyDescent="0.2">
      <c r="A4125" s="52">
        <v>412600</v>
      </c>
      <c r="B4125" s="45" t="s">
        <v>56</v>
      </c>
      <c r="C4125" s="54">
        <v>40000</v>
      </c>
      <c r="D4125" s="46">
        <v>39000</v>
      </c>
      <c r="E4125" s="54">
        <v>0</v>
      </c>
      <c r="F4125" s="280">
        <f t="shared" si="1544"/>
        <v>97.5</v>
      </c>
      <c r="G4125" s="25"/>
      <c r="H4125" s="264"/>
    </row>
    <row r="4126" spans="1:8" s="26" customFormat="1" x14ac:dyDescent="0.2">
      <c r="A4126" s="52">
        <v>412700</v>
      </c>
      <c r="B4126" s="45" t="s">
        <v>58</v>
      </c>
      <c r="C4126" s="54">
        <v>44999.999999999971</v>
      </c>
      <c r="D4126" s="46">
        <v>110000</v>
      </c>
      <c r="E4126" s="54">
        <v>0</v>
      </c>
      <c r="F4126" s="280">
        <f t="shared" si="1544"/>
        <v>244.4444444444446</v>
      </c>
      <c r="G4126" s="25"/>
      <c r="H4126" s="264"/>
    </row>
    <row r="4127" spans="1:8" s="26" customFormat="1" x14ac:dyDescent="0.2">
      <c r="A4127" s="52">
        <v>412900</v>
      </c>
      <c r="B4127" s="49" t="s">
        <v>72</v>
      </c>
      <c r="C4127" s="54">
        <v>4000</v>
      </c>
      <c r="D4127" s="46">
        <v>4000</v>
      </c>
      <c r="E4127" s="54">
        <v>0</v>
      </c>
      <c r="F4127" s="280">
        <f t="shared" si="1544"/>
        <v>100</v>
      </c>
      <c r="G4127" s="25"/>
      <c r="H4127" s="264"/>
    </row>
    <row r="4128" spans="1:8" s="26" customFormat="1" x14ac:dyDescent="0.2">
      <c r="A4128" s="52">
        <v>412900</v>
      </c>
      <c r="B4128" s="49" t="s">
        <v>73</v>
      </c>
      <c r="C4128" s="54">
        <v>152000</v>
      </c>
      <c r="D4128" s="46">
        <v>80000</v>
      </c>
      <c r="E4128" s="54">
        <v>0</v>
      </c>
      <c r="F4128" s="280">
        <f t="shared" si="1544"/>
        <v>52.631578947368418</v>
      </c>
      <c r="G4128" s="25"/>
      <c r="H4128" s="264"/>
    </row>
    <row r="4129" spans="1:8" s="26" customFormat="1" x14ac:dyDescent="0.2">
      <c r="A4129" s="52">
        <v>412900</v>
      </c>
      <c r="B4129" s="49" t="s">
        <v>74</v>
      </c>
      <c r="C4129" s="54">
        <v>1000</v>
      </c>
      <c r="D4129" s="46">
        <v>1000</v>
      </c>
      <c r="E4129" s="54">
        <v>0</v>
      </c>
      <c r="F4129" s="280">
        <f t="shared" si="1544"/>
        <v>100</v>
      </c>
      <c r="G4129" s="25"/>
      <c r="H4129" s="264"/>
    </row>
    <row r="4130" spans="1:8" s="26" customFormat="1" x14ac:dyDescent="0.2">
      <c r="A4130" s="52">
        <v>412900</v>
      </c>
      <c r="B4130" s="49" t="s">
        <v>75</v>
      </c>
      <c r="C4130" s="54">
        <v>42500</v>
      </c>
      <c r="D4130" s="46">
        <v>42500</v>
      </c>
      <c r="E4130" s="54">
        <v>0</v>
      </c>
      <c r="F4130" s="280">
        <f t="shared" si="1544"/>
        <v>100</v>
      </c>
      <c r="G4130" s="25"/>
      <c r="H4130" s="264"/>
    </row>
    <row r="4131" spans="1:8" s="26" customFormat="1" x14ac:dyDescent="0.2">
      <c r="A4131" s="52">
        <v>412900</v>
      </c>
      <c r="B4131" s="49" t="s">
        <v>76</v>
      </c>
      <c r="C4131" s="54">
        <v>2000</v>
      </c>
      <c r="D4131" s="46">
        <v>2000</v>
      </c>
      <c r="E4131" s="54">
        <v>0</v>
      </c>
      <c r="F4131" s="280">
        <f t="shared" si="1544"/>
        <v>100</v>
      </c>
      <c r="G4131" s="25"/>
      <c r="H4131" s="264"/>
    </row>
    <row r="4132" spans="1:8" s="26" customFormat="1" x14ac:dyDescent="0.2">
      <c r="A4132" s="52">
        <v>412900</v>
      </c>
      <c r="B4132" s="45" t="s">
        <v>78</v>
      </c>
      <c r="C4132" s="54">
        <v>790400</v>
      </c>
      <c r="D4132" s="46">
        <v>866200</v>
      </c>
      <c r="E4132" s="54">
        <v>0</v>
      </c>
      <c r="F4132" s="280">
        <f t="shared" si="1544"/>
        <v>109.59008097165992</v>
      </c>
      <c r="G4132" s="25"/>
      <c r="H4132" s="264"/>
    </row>
    <row r="4133" spans="1:8" s="26" customFormat="1" x14ac:dyDescent="0.2">
      <c r="A4133" s="42">
        <v>510000</v>
      </c>
      <c r="B4133" s="47" t="s">
        <v>245</v>
      </c>
      <c r="C4133" s="41">
        <f>C4138+C4136+C4134</f>
        <v>8800</v>
      </c>
      <c r="D4133" s="41">
        <f>D4138+D4136+D4134</f>
        <v>12000</v>
      </c>
      <c r="E4133" s="41">
        <f>E4138+E4136+E4134</f>
        <v>0</v>
      </c>
      <c r="F4133" s="283">
        <f t="shared" si="1544"/>
        <v>136.36363636363635</v>
      </c>
      <c r="G4133" s="25"/>
      <c r="H4133" s="264"/>
    </row>
    <row r="4134" spans="1:8" s="51" customFormat="1" x14ac:dyDescent="0.2">
      <c r="A4134" s="42">
        <v>511000</v>
      </c>
      <c r="B4134" s="47" t="s">
        <v>246</v>
      </c>
      <c r="C4134" s="41">
        <f>SUM(C4135:C4135)</f>
        <v>3500</v>
      </c>
      <c r="D4134" s="41">
        <f>SUM(D4135:D4135)</f>
        <v>10000</v>
      </c>
      <c r="E4134" s="41">
        <f>SUM(E4135:E4135)</f>
        <v>0</v>
      </c>
      <c r="F4134" s="283">
        <f t="shared" si="1544"/>
        <v>285.71428571428572</v>
      </c>
      <c r="G4134" s="266"/>
      <c r="H4134" s="264"/>
    </row>
    <row r="4135" spans="1:8" s="26" customFormat="1" x14ac:dyDescent="0.2">
      <c r="A4135" s="52">
        <v>511300</v>
      </c>
      <c r="B4135" s="45" t="s">
        <v>249</v>
      </c>
      <c r="C4135" s="54">
        <v>3500</v>
      </c>
      <c r="D4135" s="46">
        <v>10000</v>
      </c>
      <c r="E4135" s="54">
        <v>0</v>
      </c>
      <c r="F4135" s="280">
        <f t="shared" si="1544"/>
        <v>285.71428571428572</v>
      </c>
      <c r="G4135" s="25"/>
      <c r="H4135" s="264"/>
    </row>
    <row r="4136" spans="1:8" s="51" customFormat="1" x14ac:dyDescent="0.2">
      <c r="A4136" s="42">
        <v>513000</v>
      </c>
      <c r="B4136" s="47" t="s">
        <v>253</v>
      </c>
      <c r="C4136" s="41">
        <f t="shared" ref="C4136" si="1549">C4137</f>
        <v>100</v>
      </c>
      <c r="D4136" s="41">
        <f t="shared" ref="D4136" si="1550">D4137</f>
        <v>0</v>
      </c>
      <c r="E4136" s="41">
        <f t="shared" ref="E4136" si="1551">E4137</f>
        <v>0</v>
      </c>
      <c r="F4136" s="283">
        <f t="shared" si="1544"/>
        <v>0</v>
      </c>
      <c r="G4136" s="266"/>
      <c r="H4136" s="264"/>
    </row>
    <row r="4137" spans="1:8" s="26" customFormat="1" x14ac:dyDescent="0.2">
      <c r="A4137" s="52">
        <v>513700</v>
      </c>
      <c r="B4137" s="45" t="s">
        <v>254</v>
      </c>
      <c r="C4137" s="54">
        <v>100</v>
      </c>
      <c r="D4137" s="46">
        <v>0</v>
      </c>
      <c r="E4137" s="54">
        <v>0</v>
      </c>
      <c r="F4137" s="280">
        <f t="shared" si="1544"/>
        <v>0</v>
      </c>
      <c r="G4137" s="25"/>
      <c r="H4137" s="264"/>
    </row>
    <row r="4138" spans="1:8" s="51" customFormat="1" x14ac:dyDescent="0.2">
      <c r="A4138" s="42">
        <v>516000</v>
      </c>
      <c r="B4138" s="47" t="s">
        <v>257</v>
      </c>
      <c r="C4138" s="41">
        <f t="shared" ref="C4138" si="1552">C4139</f>
        <v>5200</v>
      </c>
      <c r="D4138" s="41">
        <f t="shared" ref="D4138" si="1553">D4139</f>
        <v>2000</v>
      </c>
      <c r="E4138" s="41">
        <f t="shared" ref="E4138" si="1554">E4139</f>
        <v>0</v>
      </c>
      <c r="F4138" s="283">
        <f t="shared" si="1544"/>
        <v>38.461538461538467</v>
      </c>
      <c r="G4138" s="266"/>
      <c r="H4138" s="264"/>
    </row>
    <row r="4139" spans="1:8" s="26" customFormat="1" x14ac:dyDescent="0.2">
      <c r="A4139" s="52">
        <v>516100</v>
      </c>
      <c r="B4139" s="45" t="s">
        <v>257</v>
      </c>
      <c r="C4139" s="54">
        <v>5200</v>
      </c>
      <c r="D4139" s="46">
        <v>2000</v>
      </c>
      <c r="E4139" s="54">
        <v>0</v>
      </c>
      <c r="F4139" s="280">
        <f t="shared" si="1544"/>
        <v>38.461538461538467</v>
      </c>
      <c r="G4139" s="25"/>
      <c r="H4139" s="264"/>
    </row>
    <row r="4140" spans="1:8" s="51" customFormat="1" x14ac:dyDescent="0.2">
      <c r="A4140" s="42">
        <v>630000</v>
      </c>
      <c r="B4140" s="47" t="s">
        <v>277</v>
      </c>
      <c r="C4140" s="41">
        <f>0+C4141</f>
        <v>20200.000000000004</v>
      </c>
      <c r="D4140" s="41">
        <f>0+D4141</f>
        <v>0</v>
      </c>
      <c r="E4140" s="41">
        <f>0+E4141</f>
        <v>0</v>
      </c>
      <c r="F4140" s="283">
        <f t="shared" si="1544"/>
        <v>0</v>
      </c>
      <c r="G4140" s="266"/>
      <c r="H4140" s="264"/>
    </row>
    <row r="4141" spans="1:8" s="51" customFormat="1" x14ac:dyDescent="0.2">
      <c r="A4141" s="42">
        <v>638000</v>
      </c>
      <c r="B4141" s="47" t="s">
        <v>284</v>
      </c>
      <c r="C4141" s="41">
        <f t="shared" ref="C4141" si="1555">C4142</f>
        <v>20200.000000000004</v>
      </c>
      <c r="D4141" s="41">
        <f t="shared" ref="D4141" si="1556">D4142</f>
        <v>0</v>
      </c>
      <c r="E4141" s="41">
        <f t="shared" ref="E4141" si="1557">E4142</f>
        <v>0</v>
      </c>
      <c r="F4141" s="283">
        <f t="shared" si="1544"/>
        <v>0</v>
      </c>
      <c r="G4141" s="266"/>
      <c r="H4141" s="264"/>
    </row>
    <row r="4142" spans="1:8" s="26" customFormat="1" x14ac:dyDescent="0.2">
      <c r="A4142" s="52">
        <v>638100</v>
      </c>
      <c r="B4142" s="45" t="s">
        <v>285</v>
      </c>
      <c r="C4142" s="54">
        <v>20200.000000000004</v>
      </c>
      <c r="D4142" s="46">
        <v>0</v>
      </c>
      <c r="E4142" s="54">
        <v>0</v>
      </c>
      <c r="F4142" s="280">
        <f t="shared" si="1544"/>
        <v>0</v>
      </c>
      <c r="G4142" s="25"/>
      <c r="H4142" s="264"/>
    </row>
    <row r="4143" spans="1:8" s="26" customFormat="1" x14ac:dyDescent="0.2">
      <c r="A4143" s="82"/>
      <c r="B4143" s="76" t="s">
        <v>294</v>
      </c>
      <c r="C4143" s="80">
        <f>C4115+C4133+C4140</f>
        <v>1856400</v>
      </c>
      <c r="D4143" s="80">
        <f>D4115+D4133+D4140</f>
        <v>1952900</v>
      </c>
      <c r="E4143" s="80">
        <f>E4115+E4133+E4140</f>
        <v>0</v>
      </c>
      <c r="F4143" s="30">
        <f t="shared" si="1544"/>
        <v>105.19823313940961</v>
      </c>
      <c r="G4143" s="25"/>
      <c r="H4143" s="264"/>
    </row>
    <row r="4144" spans="1:8" s="26" customFormat="1" x14ac:dyDescent="0.2">
      <c r="A4144" s="62"/>
      <c r="B4144" s="40"/>
      <c r="C4144" s="63"/>
      <c r="D4144" s="63"/>
      <c r="E4144" s="63"/>
      <c r="F4144" s="145"/>
      <c r="G4144" s="25"/>
      <c r="H4144" s="264"/>
    </row>
    <row r="4145" spans="1:8" s="26" customFormat="1" x14ac:dyDescent="0.2">
      <c r="A4145" s="39"/>
      <c r="B4145" s="40"/>
      <c r="C4145" s="46"/>
      <c r="D4145" s="46"/>
      <c r="E4145" s="46"/>
      <c r="F4145" s="282"/>
      <c r="G4145" s="25"/>
      <c r="H4145" s="264"/>
    </row>
    <row r="4146" spans="1:8" s="26" customFormat="1" x14ac:dyDescent="0.2">
      <c r="A4146" s="44" t="s">
        <v>499</v>
      </c>
      <c r="B4146" s="47"/>
      <c r="C4146" s="46"/>
      <c r="D4146" s="46"/>
      <c r="E4146" s="46"/>
      <c r="F4146" s="282"/>
      <c r="G4146" s="25"/>
      <c r="H4146" s="264"/>
    </row>
    <row r="4147" spans="1:8" s="26" customFormat="1" x14ac:dyDescent="0.2">
      <c r="A4147" s="44" t="s">
        <v>500</v>
      </c>
      <c r="B4147" s="47"/>
      <c r="C4147" s="46"/>
      <c r="D4147" s="46"/>
      <c r="E4147" s="46"/>
      <c r="F4147" s="282"/>
      <c r="G4147" s="25"/>
      <c r="H4147" s="264"/>
    </row>
    <row r="4148" spans="1:8" s="26" customFormat="1" x14ac:dyDescent="0.2">
      <c r="A4148" s="44" t="s">
        <v>398</v>
      </c>
      <c r="B4148" s="47"/>
      <c r="C4148" s="46"/>
      <c r="D4148" s="46"/>
      <c r="E4148" s="46"/>
      <c r="F4148" s="282"/>
      <c r="G4148" s="25"/>
      <c r="H4148" s="264"/>
    </row>
    <row r="4149" spans="1:8" s="26" customFormat="1" x14ac:dyDescent="0.2">
      <c r="A4149" s="44" t="s">
        <v>501</v>
      </c>
      <c r="B4149" s="47"/>
      <c r="C4149" s="46"/>
      <c r="D4149" s="46"/>
      <c r="E4149" s="46"/>
      <c r="F4149" s="282"/>
      <c r="G4149" s="25"/>
      <c r="H4149" s="264"/>
    </row>
    <row r="4150" spans="1:8" s="26" customFormat="1" x14ac:dyDescent="0.2">
      <c r="A4150" s="44"/>
      <c r="B4150" s="72"/>
      <c r="C4150" s="63"/>
      <c r="D4150" s="63"/>
      <c r="E4150" s="63"/>
      <c r="F4150" s="145"/>
      <c r="G4150" s="25"/>
      <c r="H4150" s="264"/>
    </row>
    <row r="4151" spans="1:8" s="26" customFormat="1" x14ac:dyDescent="0.2">
      <c r="A4151" s="42">
        <v>410000</v>
      </c>
      <c r="B4151" s="43" t="s">
        <v>42</v>
      </c>
      <c r="C4151" s="41">
        <f>C4152+C4157+C4177+C4173+C4171+C4182</f>
        <v>12362700</v>
      </c>
      <c r="D4151" s="41">
        <f>D4152+D4157+D4177+D4173+D4171+D4182</f>
        <v>12527000</v>
      </c>
      <c r="E4151" s="41">
        <f>E4152+E4157+E4177+E4173+E4171+E4182</f>
        <v>0</v>
      </c>
      <c r="F4151" s="283">
        <f t="shared" ref="F4151:F4182" si="1558">D4151/C4151*100</f>
        <v>101.32899771085604</v>
      </c>
      <c r="G4151" s="25"/>
      <c r="H4151" s="264"/>
    </row>
    <row r="4152" spans="1:8" s="26" customFormat="1" x14ac:dyDescent="0.2">
      <c r="A4152" s="42">
        <v>411000</v>
      </c>
      <c r="B4152" s="43" t="s">
        <v>43</v>
      </c>
      <c r="C4152" s="41">
        <f t="shared" ref="C4152" si="1559">SUM(C4153:C4156)</f>
        <v>6645800</v>
      </c>
      <c r="D4152" s="41">
        <f t="shared" ref="D4152" si="1560">SUM(D4153:D4156)</f>
        <v>6810000</v>
      </c>
      <c r="E4152" s="41">
        <f>SUM(E4153:E4156)</f>
        <v>0</v>
      </c>
      <c r="F4152" s="283">
        <f t="shared" si="1558"/>
        <v>102.47073339552801</v>
      </c>
      <c r="G4152" s="25"/>
      <c r="H4152" s="264"/>
    </row>
    <row r="4153" spans="1:8" s="26" customFormat="1" x14ac:dyDescent="0.2">
      <c r="A4153" s="52">
        <v>411100</v>
      </c>
      <c r="B4153" s="45" t="s">
        <v>44</v>
      </c>
      <c r="C4153" s="54">
        <v>6118000</v>
      </c>
      <c r="D4153" s="46">
        <v>6300000</v>
      </c>
      <c r="E4153" s="54">
        <v>0</v>
      </c>
      <c r="F4153" s="280">
        <f t="shared" si="1558"/>
        <v>102.97482837528604</v>
      </c>
      <c r="G4153" s="25"/>
      <c r="H4153" s="264"/>
    </row>
    <row r="4154" spans="1:8" s="26" customFormat="1" ht="40.5" x14ac:dyDescent="0.2">
      <c r="A4154" s="52">
        <v>411200</v>
      </c>
      <c r="B4154" s="45" t="s">
        <v>45</v>
      </c>
      <c r="C4154" s="54">
        <v>217800</v>
      </c>
      <c r="D4154" s="46">
        <v>210000</v>
      </c>
      <c r="E4154" s="54">
        <v>0</v>
      </c>
      <c r="F4154" s="280">
        <f t="shared" si="1558"/>
        <v>96.418732782369148</v>
      </c>
      <c r="G4154" s="25"/>
      <c r="H4154" s="264"/>
    </row>
    <row r="4155" spans="1:8" s="26" customFormat="1" ht="40.5" x14ac:dyDescent="0.2">
      <c r="A4155" s="52">
        <v>411300</v>
      </c>
      <c r="B4155" s="45" t="s">
        <v>46</v>
      </c>
      <c r="C4155" s="54">
        <v>230000</v>
      </c>
      <c r="D4155" s="46">
        <v>220000</v>
      </c>
      <c r="E4155" s="54">
        <v>0</v>
      </c>
      <c r="F4155" s="280">
        <f t="shared" si="1558"/>
        <v>95.652173913043484</v>
      </c>
      <c r="G4155" s="25"/>
      <c r="H4155" s="264"/>
    </row>
    <row r="4156" spans="1:8" s="26" customFormat="1" x14ac:dyDescent="0.2">
      <c r="A4156" s="52">
        <v>411400</v>
      </c>
      <c r="B4156" s="45" t="s">
        <v>47</v>
      </c>
      <c r="C4156" s="54">
        <v>80000</v>
      </c>
      <c r="D4156" s="46">
        <v>80000</v>
      </c>
      <c r="E4156" s="54">
        <v>0</v>
      </c>
      <c r="F4156" s="280">
        <f t="shared" si="1558"/>
        <v>100</v>
      </c>
      <c r="G4156" s="25"/>
      <c r="H4156" s="264"/>
    </row>
    <row r="4157" spans="1:8" s="26" customFormat="1" x14ac:dyDescent="0.2">
      <c r="A4157" s="42">
        <v>412000</v>
      </c>
      <c r="B4157" s="47" t="s">
        <v>48</v>
      </c>
      <c r="C4157" s="41">
        <f>SUM(C4158:C4170)</f>
        <v>836400</v>
      </c>
      <c r="D4157" s="41">
        <f>SUM(D4158:D4170)</f>
        <v>837000</v>
      </c>
      <c r="E4157" s="41">
        <f>SUM(E4158:E4170)</f>
        <v>0</v>
      </c>
      <c r="F4157" s="283">
        <f t="shared" si="1558"/>
        <v>100.07173601147777</v>
      </c>
      <c r="G4157" s="25"/>
      <c r="H4157" s="264"/>
    </row>
    <row r="4158" spans="1:8" s="26" customFormat="1" x14ac:dyDescent="0.2">
      <c r="A4158" s="52">
        <v>412100</v>
      </c>
      <c r="B4158" s="45" t="s">
        <v>49</v>
      </c>
      <c r="C4158" s="54">
        <v>39400</v>
      </c>
      <c r="D4158" s="46">
        <v>40000</v>
      </c>
      <c r="E4158" s="54">
        <v>0</v>
      </c>
      <c r="F4158" s="280">
        <f t="shared" si="1558"/>
        <v>101.5228426395939</v>
      </c>
      <c r="G4158" s="25"/>
      <c r="H4158" s="264"/>
    </row>
    <row r="4159" spans="1:8" s="26" customFormat="1" ht="40.5" x14ac:dyDescent="0.2">
      <c r="A4159" s="52">
        <v>412200</v>
      </c>
      <c r="B4159" s="45" t="s">
        <v>50</v>
      </c>
      <c r="C4159" s="54">
        <v>114100</v>
      </c>
      <c r="D4159" s="46">
        <v>120000</v>
      </c>
      <c r="E4159" s="54">
        <v>0</v>
      </c>
      <c r="F4159" s="280">
        <f t="shared" si="1558"/>
        <v>105.17090271691498</v>
      </c>
      <c r="G4159" s="25"/>
      <c r="H4159" s="264"/>
    </row>
    <row r="4160" spans="1:8" s="26" customFormat="1" x14ac:dyDescent="0.2">
      <c r="A4160" s="52">
        <v>412300</v>
      </c>
      <c r="B4160" s="45" t="s">
        <v>51</v>
      </c>
      <c r="C4160" s="54">
        <v>80000</v>
      </c>
      <c r="D4160" s="46">
        <v>80000</v>
      </c>
      <c r="E4160" s="54">
        <v>0</v>
      </c>
      <c r="F4160" s="280">
        <f t="shared" si="1558"/>
        <v>100</v>
      </c>
      <c r="G4160" s="25"/>
      <c r="H4160" s="264"/>
    </row>
    <row r="4161" spans="1:8" s="26" customFormat="1" x14ac:dyDescent="0.2">
      <c r="A4161" s="52">
        <v>412500</v>
      </c>
      <c r="B4161" s="45" t="s">
        <v>55</v>
      </c>
      <c r="C4161" s="54">
        <v>110000</v>
      </c>
      <c r="D4161" s="46">
        <v>110000</v>
      </c>
      <c r="E4161" s="54">
        <v>0</v>
      </c>
      <c r="F4161" s="280">
        <f t="shared" si="1558"/>
        <v>100</v>
      </c>
      <c r="G4161" s="25"/>
      <c r="H4161" s="264"/>
    </row>
    <row r="4162" spans="1:8" s="26" customFormat="1" x14ac:dyDescent="0.2">
      <c r="A4162" s="52">
        <v>412600</v>
      </c>
      <c r="B4162" s="45" t="s">
        <v>56</v>
      </c>
      <c r="C4162" s="54">
        <v>200000.00000000003</v>
      </c>
      <c r="D4162" s="46">
        <v>200000</v>
      </c>
      <c r="E4162" s="54">
        <v>0</v>
      </c>
      <c r="F4162" s="280">
        <f t="shared" si="1558"/>
        <v>99.999999999999986</v>
      </c>
      <c r="G4162" s="25"/>
      <c r="H4162" s="264"/>
    </row>
    <row r="4163" spans="1:8" s="26" customFormat="1" x14ac:dyDescent="0.2">
      <c r="A4163" s="52">
        <v>412700</v>
      </c>
      <c r="B4163" s="45" t="s">
        <v>58</v>
      </c>
      <c r="C4163" s="54">
        <v>145000</v>
      </c>
      <c r="D4163" s="46">
        <v>160000</v>
      </c>
      <c r="E4163" s="54">
        <v>0</v>
      </c>
      <c r="F4163" s="280">
        <f t="shared" si="1558"/>
        <v>110.34482758620689</v>
      </c>
      <c r="G4163" s="25"/>
      <c r="H4163" s="264"/>
    </row>
    <row r="4164" spans="1:8" s="26" customFormat="1" x14ac:dyDescent="0.2">
      <c r="A4164" s="52">
        <v>412700</v>
      </c>
      <c r="B4164" s="45" t="s">
        <v>67</v>
      </c>
      <c r="C4164" s="54">
        <v>3000</v>
      </c>
      <c r="D4164" s="46">
        <v>5000</v>
      </c>
      <c r="E4164" s="54">
        <v>0</v>
      </c>
      <c r="F4164" s="280">
        <f t="shared" si="1558"/>
        <v>166.66666666666669</v>
      </c>
      <c r="G4164" s="25"/>
      <c r="H4164" s="264"/>
    </row>
    <row r="4165" spans="1:8" s="26" customFormat="1" x14ac:dyDescent="0.2">
      <c r="A4165" s="52">
        <v>412900</v>
      </c>
      <c r="B4165" s="49" t="s">
        <v>72</v>
      </c>
      <c r="C4165" s="54">
        <v>3999.9999999999991</v>
      </c>
      <c r="D4165" s="46">
        <v>1999.9999999999998</v>
      </c>
      <c r="E4165" s="54">
        <v>0</v>
      </c>
      <c r="F4165" s="280">
        <f t="shared" si="1558"/>
        <v>50.000000000000014</v>
      </c>
      <c r="G4165" s="25"/>
      <c r="H4165" s="264"/>
    </row>
    <row r="4166" spans="1:8" s="26" customFormat="1" x14ac:dyDescent="0.2">
      <c r="A4166" s="52">
        <v>412900</v>
      </c>
      <c r="B4166" s="49" t="s">
        <v>73</v>
      </c>
      <c r="C4166" s="54">
        <v>105000.00000000001</v>
      </c>
      <c r="D4166" s="46">
        <v>92000</v>
      </c>
      <c r="E4166" s="54">
        <v>0</v>
      </c>
      <c r="F4166" s="280">
        <f t="shared" si="1558"/>
        <v>87.619047619047606</v>
      </c>
      <c r="G4166" s="25"/>
      <c r="H4166" s="264"/>
    </row>
    <row r="4167" spans="1:8" s="26" customFormat="1" x14ac:dyDescent="0.2">
      <c r="A4167" s="52">
        <v>412900</v>
      </c>
      <c r="B4167" s="49" t="s">
        <v>74</v>
      </c>
      <c r="C4167" s="54">
        <v>9200</v>
      </c>
      <c r="D4167" s="46">
        <v>3999.9999999999995</v>
      </c>
      <c r="E4167" s="54">
        <v>0</v>
      </c>
      <c r="F4167" s="280">
        <f t="shared" si="1558"/>
        <v>43.478260869565212</v>
      </c>
      <c r="G4167" s="25"/>
      <c r="H4167" s="264"/>
    </row>
    <row r="4168" spans="1:8" s="26" customFormat="1" x14ac:dyDescent="0.2">
      <c r="A4168" s="52">
        <v>412900</v>
      </c>
      <c r="B4168" s="49" t="s">
        <v>75</v>
      </c>
      <c r="C4168" s="54">
        <v>11700.000000000007</v>
      </c>
      <c r="D4168" s="46">
        <v>10000</v>
      </c>
      <c r="E4168" s="54">
        <v>0</v>
      </c>
      <c r="F4168" s="280">
        <f t="shared" si="1558"/>
        <v>85.470085470085422</v>
      </c>
      <c r="G4168" s="25"/>
      <c r="H4168" s="264"/>
    </row>
    <row r="4169" spans="1:8" s="26" customFormat="1" x14ac:dyDescent="0.2">
      <c r="A4169" s="52">
        <v>412900</v>
      </c>
      <c r="B4169" s="45" t="s">
        <v>76</v>
      </c>
      <c r="C4169" s="54">
        <v>13499.999999999998</v>
      </c>
      <c r="D4169" s="46">
        <v>13000</v>
      </c>
      <c r="E4169" s="54">
        <v>0</v>
      </c>
      <c r="F4169" s="280">
        <f t="shared" si="1558"/>
        <v>96.296296296296319</v>
      </c>
      <c r="G4169" s="25"/>
      <c r="H4169" s="264"/>
    </row>
    <row r="4170" spans="1:8" s="26" customFormat="1" x14ac:dyDescent="0.2">
      <c r="A4170" s="52">
        <v>412900</v>
      </c>
      <c r="B4170" s="45" t="s">
        <v>78</v>
      </c>
      <c r="C4170" s="54">
        <v>1500</v>
      </c>
      <c r="D4170" s="46">
        <v>1000</v>
      </c>
      <c r="E4170" s="54">
        <v>0</v>
      </c>
      <c r="F4170" s="280">
        <f t="shared" si="1558"/>
        <v>66.666666666666657</v>
      </c>
      <c r="G4170" s="25"/>
      <c r="H4170" s="264"/>
    </row>
    <row r="4171" spans="1:8" s="51" customFormat="1" x14ac:dyDescent="0.2">
      <c r="A4171" s="42">
        <v>413000</v>
      </c>
      <c r="B4171" s="47" t="s">
        <v>95</v>
      </c>
      <c r="C4171" s="41">
        <f t="shared" ref="C4171" si="1561">C4172</f>
        <v>1500.0000000000005</v>
      </c>
      <c r="D4171" s="41">
        <f t="shared" ref="D4171" si="1562">D4172</f>
        <v>1000</v>
      </c>
      <c r="E4171" s="41">
        <f t="shared" ref="E4171" si="1563">E4172</f>
        <v>0</v>
      </c>
      <c r="F4171" s="283">
        <f t="shared" si="1558"/>
        <v>66.666666666666657</v>
      </c>
      <c r="G4171" s="266"/>
      <c r="H4171" s="264"/>
    </row>
    <row r="4172" spans="1:8" s="26" customFormat="1" x14ac:dyDescent="0.2">
      <c r="A4172" s="52">
        <v>413900</v>
      </c>
      <c r="B4172" s="45" t="s">
        <v>105</v>
      </c>
      <c r="C4172" s="54">
        <v>1500.0000000000005</v>
      </c>
      <c r="D4172" s="46">
        <v>1000</v>
      </c>
      <c r="E4172" s="54">
        <v>0</v>
      </c>
      <c r="F4172" s="280">
        <f t="shared" si="1558"/>
        <v>66.666666666666657</v>
      </c>
      <c r="G4172" s="25"/>
      <c r="H4172" s="264"/>
    </row>
    <row r="4173" spans="1:8" s="51" customFormat="1" x14ac:dyDescent="0.2">
      <c r="A4173" s="42">
        <v>414000</v>
      </c>
      <c r="B4173" s="47" t="s">
        <v>106</v>
      </c>
      <c r="C4173" s="41">
        <f t="shared" ref="C4173" si="1564">SUM(C4174:C4176)</f>
        <v>4115000</v>
      </c>
      <c r="D4173" s="41">
        <f t="shared" ref="D4173" si="1565">SUM(D4174:D4176)</f>
        <v>4115000</v>
      </c>
      <c r="E4173" s="41">
        <f t="shared" ref="E4173" si="1566">SUM(E4174:E4176)</f>
        <v>0</v>
      </c>
      <c r="F4173" s="283">
        <f t="shared" si="1558"/>
        <v>100</v>
      </c>
      <c r="G4173" s="266"/>
      <c r="H4173" s="264"/>
    </row>
    <row r="4174" spans="1:8" s="26" customFormat="1" x14ac:dyDescent="0.2">
      <c r="A4174" s="52">
        <v>414100</v>
      </c>
      <c r="B4174" s="45" t="s">
        <v>109</v>
      </c>
      <c r="C4174" s="54">
        <v>4000000</v>
      </c>
      <c r="D4174" s="46">
        <v>4000000</v>
      </c>
      <c r="E4174" s="54">
        <v>0</v>
      </c>
      <c r="F4174" s="280">
        <f t="shared" si="1558"/>
        <v>100</v>
      </c>
      <c r="G4174" s="25"/>
      <c r="H4174" s="264"/>
    </row>
    <row r="4175" spans="1:8" s="26" customFormat="1" x14ac:dyDescent="0.2">
      <c r="A4175" s="52">
        <v>414100</v>
      </c>
      <c r="B4175" s="45" t="s">
        <v>755</v>
      </c>
      <c r="C4175" s="54">
        <v>100000</v>
      </c>
      <c r="D4175" s="46">
        <v>100000</v>
      </c>
      <c r="E4175" s="54">
        <v>0</v>
      </c>
      <c r="F4175" s="280">
        <f t="shared" si="1558"/>
        <v>100</v>
      </c>
      <c r="G4175" s="25"/>
      <c r="H4175" s="264"/>
    </row>
    <row r="4176" spans="1:8" s="26" customFormat="1" x14ac:dyDescent="0.2">
      <c r="A4176" s="52">
        <v>414100</v>
      </c>
      <c r="B4176" s="45" t="s">
        <v>110</v>
      </c>
      <c r="C4176" s="54">
        <v>15000</v>
      </c>
      <c r="D4176" s="46">
        <v>15000</v>
      </c>
      <c r="E4176" s="54">
        <v>0</v>
      </c>
      <c r="F4176" s="280">
        <f t="shared" si="1558"/>
        <v>100</v>
      </c>
      <c r="G4176" s="25"/>
      <c r="H4176" s="264"/>
    </row>
    <row r="4177" spans="1:8" s="79" customFormat="1" x14ac:dyDescent="0.2">
      <c r="A4177" s="42">
        <v>415000</v>
      </c>
      <c r="B4177" s="47" t="s">
        <v>118</v>
      </c>
      <c r="C4177" s="41">
        <f>SUM(C4178:C4181)</f>
        <v>750000</v>
      </c>
      <c r="D4177" s="41">
        <f>SUM(D4178:D4181)</f>
        <v>750000</v>
      </c>
      <c r="E4177" s="41">
        <f>SUM(E4178:E4181)</f>
        <v>0</v>
      </c>
      <c r="F4177" s="283">
        <f t="shared" si="1558"/>
        <v>100</v>
      </c>
      <c r="G4177" s="270"/>
      <c r="H4177" s="264"/>
    </row>
    <row r="4178" spans="1:8" s="26" customFormat="1" x14ac:dyDescent="0.2">
      <c r="A4178" s="52">
        <v>415100</v>
      </c>
      <c r="B4178" s="45" t="s">
        <v>119</v>
      </c>
      <c r="C4178" s="54">
        <v>50000</v>
      </c>
      <c r="D4178" s="46">
        <v>50000</v>
      </c>
      <c r="E4178" s="54">
        <v>0</v>
      </c>
      <c r="F4178" s="280">
        <f t="shared" si="1558"/>
        <v>100</v>
      </c>
      <c r="G4178" s="25"/>
      <c r="H4178" s="264"/>
    </row>
    <row r="4179" spans="1:8" s="26" customFormat="1" x14ac:dyDescent="0.2">
      <c r="A4179" s="52">
        <v>415200</v>
      </c>
      <c r="B4179" s="45" t="s">
        <v>145</v>
      </c>
      <c r="C4179" s="54">
        <v>100000</v>
      </c>
      <c r="D4179" s="46">
        <v>100000</v>
      </c>
      <c r="E4179" s="54">
        <v>0</v>
      </c>
      <c r="F4179" s="280">
        <f t="shared" si="1558"/>
        <v>100</v>
      </c>
      <c r="G4179" s="25"/>
      <c r="H4179" s="264"/>
    </row>
    <row r="4180" spans="1:8" s="26" customFormat="1" x14ac:dyDescent="0.2">
      <c r="A4180" s="52">
        <v>415200</v>
      </c>
      <c r="B4180" s="45" t="s">
        <v>146</v>
      </c>
      <c r="C4180" s="54">
        <v>500000</v>
      </c>
      <c r="D4180" s="46">
        <v>500000</v>
      </c>
      <c r="E4180" s="54">
        <v>0</v>
      </c>
      <c r="F4180" s="280">
        <f t="shared" si="1558"/>
        <v>100</v>
      </c>
      <c r="G4180" s="25"/>
      <c r="H4180" s="264"/>
    </row>
    <row r="4181" spans="1:8" s="26" customFormat="1" x14ac:dyDescent="0.2">
      <c r="A4181" s="52">
        <v>415200</v>
      </c>
      <c r="B4181" s="45" t="s">
        <v>147</v>
      </c>
      <c r="C4181" s="54">
        <v>100000</v>
      </c>
      <c r="D4181" s="46">
        <v>100000</v>
      </c>
      <c r="E4181" s="54">
        <v>0</v>
      </c>
      <c r="F4181" s="280">
        <f t="shared" si="1558"/>
        <v>100</v>
      </c>
      <c r="G4181" s="25"/>
      <c r="H4181" s="264"/>
    </row>
    <row r="4182" spans="1:8" s="51" customFormat="1" ht="40.5" x14ac:dyDescent="0.2">
      <c r="A4182" s="42">
        <v>418000</v>
      </c>
      <c r="B4182" s="47" t="s">
        <v>198</v>
      </c>
      <c r="C4182" s="41">
        <f>C4183+0</f>
        <v>14000</v>
      </c>
      <c r="D4182" s="41">
        <f>D4183+0</f>
        <v>14000</v>
      </c>
      <c r="E4182" s="41">
        <f>E4183+0</f>
        <v>0</v>
      </c>
      <c r="F4182" s="283">
        <f t="shared" si="1558"/>
        <v>100</v>
      </c>
      <c r="G4182" s="266"/>
      <c r="H4182" s="264"/>
    </row>
    <row r="4183" spans="1:8" s="26" customFormat="1" x14ac:dyDescent="0.2">
      <c r="A4183" s="52">
        <v>418200</v>
      </c>
      <c r="B4183" s="45" t="s">
        <v>199</v>
      </c>
      <c r="C4183" s="54">
        <v>14000</v>
      </c>
      <c r="D4183" s="46">
        <v>14000</v>
      </c>
      <c r="E4183" s="54">
        <v>0</v>
      </c>
      <c r="F4183" s="280">
        <f t="shared" ref="F4183:F4203" si="1567">D4183/C4183*100</f>
        <v>100</v>
      </c>
      <c r="G4183" s="25"/>
      <c r="H4183" s="264"/>
    </row>
    <row r="4184" spans="1:8" s="79" customFormat="1" x14ac:dyDescent="0.2">
      <c r="A4184" s="42">
        <v>480000</v>
      </c>
      <c r="B4184" s="47" t="s">
        <v>202</v>
      </c>
      <c r="C4184" s="41">
        <f t="shared" ref="C4184" si="1568">C4185</f>
        <v>23800000</v>
      </c>
      <c r="D4184" s="41">
        <f t="shared" ref="D4184" si="1569">D4185</f>
        <v>12000000</v>
      </c>
      <c r="E4184" s="41">
        <f t="shared" ref="E4184" si="1570">E4185</f>
        <v>0</v>
      </c>
      <c r="F4184" s="283">
        <f t="shared" si="1567"/>
        <v>50.420168067226889</v>
      </c>
      <c r="G4184" s="270"/>
      <c r="H4184" s="264"/>
    </row>
    <row r="4185" spans="1:8" s="79" customFormat="1" x14ac:dyDescent="0.2">
      <c r="A4185" s="42">
        <v>488000</v>
      </c>
      <c r="B4185" s="47" t="s">
        <v>29</v>
      </c>
      <c r="C4185" s="41">
        <f>SUM(C4186:C4189)</f>
        <v>23800000</v>
      </c>
      <c r="D4185" s="41">
        <f>SUM(D4186:D4189)</f>
        <v>12000000</v>
      </c>
      <c r="E4185" s="41">
        <f>SUM(E4186:E4189)</f>
        <v>0</v>
      </c>
      <c r="F4185" s="283">
        <f t="shared" si="1567"/>
        <v>50.420168067226889</v>
      </c>
      <c r="G4185" s="270"/>
      <c r="H4185" s="264"/>
    </row>
    <row r="4186" spans="1:8" s="26" customFormat="1" ht="40.5" x14ac:dyDescent="0.2">
      <c r="A4186" s="52">
        <v>488100</v>
      </c>
      <c r="B4186" s="45" t="s">
        <v>236</v>
      </c>
      <c r="C4186" s="54">
        <v>200000</v>
      </c>
      <c r="D4186" s="46">
        <v>300000</v>
      </c>
      <c r="E4186" s="54">
        <v>0</v>
      </c>
      <c r="F4186" s="280">
        <f t="shared" si="1567"/>
        <v>150</v>
      </c>
      <c r="G4186" s="25"/>
      <c r="H4186" s="264"/>
    </row>
    <row r="4187" spans="1:8" s="26" customFormat="1" x14ac:dyDescent="0.2">
      <c r="A4187" s="52">
        <v>488100</v>
      </c>
      <c r="B4187" s="45" t="s">
        <v>237</v>
      </c>
      <c r="C4187" s="54">
        <v>15350000.000000002</v>
      </c>
      <c r="D4187" s="46">
        <v>11250000</v>
      </c>
      <c r="E4187" s="54">
        <v>0</v>
      </c>
      <c r="F4187" s="280">
        <f t="shared" si="1567"/>
        <v>73.289902280130278</v>
      </c>
      <c r="G4187" s="25"/>
      <c r="H4187" s="264"/>
    </row>
    <row r="4188" spans="1:8" s="26" customFormat="1" x14ac:dyDescent="0.2">
      <c r="A4188" s="52">
        <v>488100</v>
      </c>
      <c r="B4188" s="45" t="s">
        <v>720</v>
      </c>
      <c r="C4188" s="54">
        <v>450000.00000000006</v>
      </c>
      <c r="D4188" s="46">
        <v>450000</v>
      </c>
      <c r="E4188" s="54">
        <v>0</v>
      </c>
      <c r="F4188" s="280">
        <f t="shared" si="1567"/>
        <v>99.999999999999986</v>
      </c>
      <c r="G4188" s="25"/>
      <c r="H4188" s="264"/>
    </row>
    <row r="4189" spans="1:8" s="26" customFormat="1" x14ac:dyDescent="0.2">
      <c r="A4189" s="52">
        <v>488100</v>
      </c>
      <c r="B4189" s="45" t="s">
        <v>29</v>
      </c>
      <c r="C4189" s="54">
        <v>7800000</v>
      </c>
      <c r="D4189" s="46">
        <v>0</v>
      </c>
      <c r="E4189" s="54">
        <v>0</v>
      </c>
      <c r="F4189" s="280">
        <f t="shared" si="1567"/>
        <v>0</v>
      </c>
      <c r="G4189" s="25"/>
      <c r="H4189" s="264"/>
    </row>
    <row r="4190" spans="1:8" s="26" customFormat="1" x14ac:dyDescent="0.2">
      <c r="A4190" s="42">
        <v>510000</v>
      </c>
      <c r="B4190" s="47" t="s">
        <v>245</v>
      </c>
      <c r="C4190" s="41">
        <f>C4191+C4193+0</f>
        <v>48000</v>
      </c>
      <c r="D4190" s="41">
        <f>D4191+D4193+0</f>
        <v>48000</v>
      </c>
      <c r="E4190" s="41">
        <f>E4191+E4193+0</f>
        <v>0</v>
      </c>
      <c r="F4190" s="283">
        <f t="shared" si="1567"/>
        <v>100</v>
      </c>
      <c r="G4190" s="25"/>
      <c r="H4190" s="264"/>
    </row>
    <row r="4191" spans="1:8" s="26" customFormat="1" x14ac:dyDescent="0.2">
      <c r="A4191" s="42">
        <v>511000</v>
      </c>
      <c r="B4191" s="47" t="s">
        <v>246</v>
      </c>
      <c r="C4191" s="41">
        <f>SUM(C4192:C4192)</f>
        <v>20000</v>
      </c>
      <c r="D4191" s="41">
        <f>SUM(D4192:D4192)</f>
        <v>20000</v>
      </c>
      <c r="E4191" s="41">
        <f>SUM(E4192:E4192)</f>
        <v>0</v>
      </c>
      <c r="F4191" s="283">
        <f t="shared" si="1567"/>
        <v>100</v>
      </c>
      <c r="G4191" s="25"/>
      <c r="H4191" s="264"/>
    </row>
    <row r="4192" spans="1:8" s="26" customFormat="1" x14ac:dyDescent="0.2">
      <c r="A4192" s="52">
        <v>511300</v>
      </c>
      <c r="B4192" s="45" t="s">
        <v>249</v>
      </c>
      <c r="C4192" s="54">
        <v>20000</v>
      </c>
      <c r="D4192" s="46">
        <v>20000</v>
      </c>
      <c r="E4192" s="54">
        <v>0</v>
      </c>
      <c r="F4192" s="280">
        <f t="shared" si="1567"/>
        <v>100</v>
      </c>
      <c r="G4192" s="25"/>
      <c r="H4192" s="264"/>
    </row>
    <row r="4193" spans="1:8" s="51" customFormat="1" x14ac:dyDescent="0.2">
      <c r="A4193" s="42">
        <v>516000</v>
      </c>
      <c r="B4193" s="47" t="s">
        <v>257</v>
      </c>
      <c r="C4193" s="41">
        <f t="shared" ref="C4193" si="1571">C4194</f>
        <v>28000</v>
      </c>
      <c r="D4193" s="41">
        <f t="shared" ref="D4193" si="1572">D4194</f>
        <v>28000</v>
      </c>
      <c r="E4193" s="41">
        <f t="shared" ref="E4193" si="1573">E4194</f>
        <v>0</v>
      </c>
      <c r="F4193" s="283">
        <f t="shared" si="1567"/>
        <v>100</v>
      </c>
      <c r="G4193" s="266"/>
      <c r="H4193" s="264"/>
    </row>
    <row r="4194" spans="1:8" s="26" customFormat="1" x14ac:dyDescent="0.2">
      <c r="A4194" s="52">
        <v>516100</v>
      </c>
      <c r="B4194" s="45" t="s">
        <v>257</v>
      </c>
      <c r="C4194" s="54">
        <v>28000</v>
      </c>
      <c r="D4194" s="46">
        <v>28000</v>
      </c>
      <c r="E4194" s="54">
        <v>0</v>
      </c>
      <c r="F4194" s="280">
        <f t="shared" si="1567"/>
        <v>100</v>
      </c>
      <c r="G4194" s="25"/>
      <c r="H4194" s="264"/>
    </row>
    <row r="4195" spans="1:8" s="51" customFormat="1" x14ac:dyDescent="0.2">
      <c r="A4195" s="42">
        <v>610000</v>
      </c>
      <c r="B4195" s="47" t="s">
        <v>262</v>
      </c>
      <c r="C4195" s="41">
        <f>0+C4196</f>
        <v>300000</v>
      </c>
      <c r="D4195" s="41">
        <f>0+D4196</f>
        <v>300000</v>
      </c>
      <c r="E4195" s="41">
        <f>0+E4196</f>
        <v>0</v>
      </c>
      <c r="F4195" s="283">
        <f t="shared" si="1567"/>
        <v>100</v>
      </c>
      <c r="G4195" s="266"/>
      <c r="H4195" s="264"/>
    </row>
    <row r="4196" spans="1:8" s="51" customFormat="1" ht="40.5" x14ac:dyDescent="0.2">
      <c r="A4196" s="42">
        <v>618000</v>
      </c>
      <c r="B4196" s="47" t="s">
        <v>265</v>
      </c>
      <c r="C4196" s="41">
        <f t="shared" ref="C4196" si="1574">C4197</f>
        <v>300000</v>
      </c>
      <c r="D4196" s="41">
        <f t="shared" ref="D4196" si="1575">D4197</f>
        <v>300000</v>
      </c>
      <c r="E4196" s="41">
        <f t="shared" ref="E4196" si="1576">E4197</f>
        <v>0</v>
      </c>
      <c r="F4196" s="283">
        <f t="shared" si="1567"/>
        <v>100</v>
      </c>
      <c r="G4196" s="266"/>
      <c r="H4196" s="264"/>
    </row>
    <row r="4197" spans="1:8" s="26" customFormat="1" ht="40.5" x14ac:dyDescent="0.2">
      <c r="A4197" s="52">
        <v>618100</v>
      </c>
      <c r="B4197" s="45" t="s">
        <v>266</v>
      </c>
      <c r="C4197" s="54">
        <v>300000</v>
      </c>
      <c r="D4197" s="46">
        <v>300000</v>
      </c>
      <c r="E4197" s="54">
        <v>0</v>
      </c>
      <c r="F4197" s="280">
        <f t="shared" si="1567"/>
        <v>100</v>
      </c>
      <c r="G4197" s="25"/>
      <c r="H4197" s="264"/>
    </row>
    <row r="4198" spans="1:8" s="51" customFormat="1" x14ac:dyDescent="0.2">
      <c r="A4198" s="42">
        <v>630000</v>
      </c>
      <c r="B4198" s="47" t="s">
        <v>277</v>
      </c>
      <c r="C4198" s="41">
        <f>C4201+C4199</f>
        <v>200000</v>
      </c>
      <c r="D4198" s="41">
        <f>D4201+D4199</f>
        <v>190000</v>
      </c>
      <c r="E4198" s="41">
        <f>E4201+E4199</f>
        <v>0</v>
      </c>
      <c r="F4198" s="283">
        <f t="shared" si="1567"/>
        <v>95</v>
      </c>
      <c r="G4198" s="266"/>
      <c r="H4198" s="264"/>
    </row>
    <row r="4199" spans="1:8" s="51" customFormat="1" x14ac:dyDescent="0.2">
      <c r="A4199" s="42">
        <v>631000</v>
      </c>
      <c r="B4199" s="47" t="s">
        <v>278</v>
      </c>
      <c r="C4199" s="41">
        <f>0+C4200+0</f>
        <v>40000</v>
      </c>
      <c r="D4199" s="41">
        <f>0+D4200+0</f>
        <v>40000</v>
      </c>
      <c r="E4199" s="41">
        <f>0+E4200+0</f>
        <v>0</v>
      </c>
      <c r="F4199" s="283">
        <f t="shared" si="1567"/>
        <v>100</v>
      </c>
      <c r="G4199" s="266"/>
      <c r="H4199" s="264"/>
    </row>
    <row r="4200" spans="1:8" s="26" customFormat="1" x14ac:dyDescent="0.2">
      <c r="A4200" s="52">
        <v>631200</v>
      </c>
      <c r="B4200" s="45" t="s">
        <v>280</v>
      </c>
      <c r="C4200" s="54">
        <v>40000</v>
      </c>
      <c r="D4200" s="46">
        <v>40000</v>
      </c>
      <c r="E4200" s="54">
        <v>0</v>
      </c>
      <c r="F4200" s="280">
        <f t="shared" si="1567"/>
        <v>100</v>
      </c>
      <c r="G4200" s="25"/>
      <c r="H4200" s="264"/>
    </row>
    <row r="4201" spans="1:8" s="51" customFormat="1" x14ac:dyDescent="0.2">
      <c r="A4201" s="42">
        <v>638000</v>
      </c>
      <c r="B4201" s="47" t="s">
        <v>284</v>
      </c>
      <c r="C4201" s="41">
        <f t="shared" ref="C4201" si="1577">C4202</f>
        <v>160000</v>
      </c>
      <c r="D4201" s="41">
        <f t="shared" ref="D4201" si="1578">D4202</f>
        <v>150000</v>
      </c>
      <c r="E4201" s="41">
        <f t="shared" ref="E4201" si="1579">E4202</f>
        <v>0</v>
      </c>
      <c r="F4201" s="283">
        <f t="shared" si="1567"/>
        <v>93.75</v>
      </c>
      <c r="G4201" s="266"/>
      <c r="H4201" s="264"/>
    </row>
    <row r="4202" spans="1:8" s="26" customFormat="1" x14ac:dyDescent="0.2">
      <c r="A4202" s="52">
        <v>638100</v>
      </c>
      <c r="B4202" s="45" t="s">
        <v>285</v>
      </c>
      <c r="C4202" s="54">
        <v>160000</v>
      </c>
      <c r="D4202" s="46">
        <v>150000</v>
      </c>
      <c r="E4202" s="54">
        <v>0</v>
      </c>
      <c r="F4202" s="280">
        <f t="shared" si="1567"/>
        <v>93.75</v>
      </c>
      <c r="G4202" s="25"/>
      <c r="H4202" s="264"/>
    </row>
    <row r="4203" spans="1:8" s="26" customFormat="1" x14ac:dyDescent="0.2">
      <c r="A4203" s="82"/>
      <c r="B4203" s="76" t="s">
        <v>294</v>
      </c>
      <c r="C4203" s="80">
        <f>C4151+C4184+C4190+C4195+C4198</f>
        <v>36710700</v>
      </c>
      <c r="D4203" s="80">
        <f>D4151+D4184+D4190+D4195+D4198</f>
        <v>25065000</v>
      </c>
      <c r="E4203" s="80">
        <f>E4151+E4184+E4190+E4195+E4198</f>
        <v>0</v>
      </c>
      <c r="F4203" s="30">
        <f t="shared" si="1567"/>
        <v>68.277096323415236</v>
      </c>
      <c r="G4203" s="25"/>
      <c r="H4203" s="264"/>
    </row>
    <row r="4204" spans="1:8" s="26" customFormat="1" x14ac:dyDescent="0.2">
      <c r="A4204" s="36"/>
      <c r="B4204" s="45"/>
      <c r="C4204" s="46"/>
      <c r="D4204" s="46"/>
      <c r="E4204" s="46"/>
      <c r="F4204" s="282"/>
      <c r="G4204" s="25"/>
      <c r="H4204" s="264"/>
    </row>
    <row r="4205" spans="1:8" s="26" customFormat="1" x14ac:dyDescent="0.2">
      <c r="A4205" s="39"/>
      <c r="B4205" s="40"/>
      <c r="C4205" s="46"/>
      <c r="D4205" s="46"/>
      <c r="E4205" s="46"/>
      <c r="F4205" s="282"/>
      <c r="G4205" s="25"/>
      <c r="H4205" s="264"/>
    </row>
    <row r="4206" spans="1:8" s="26" customFormat="1" x14ac:dyDescent="0.2">
      <c r="A4206" s="44" t="s">
        <v>502</v>
      </c>
      <c r="B4206" s="47"/>
      <c r="C4206" s="46"/>
      <c r="D4206" s="46"/>
      <c r="E4206" s="46"/>
      <c r="F4206" s="282"/>
      <c r="G4206" s="25"/>
      <c r="H4206" s="264"/>
    </row>
    <row r="4207" spans="1:8" s="26" customFormat="1" x14ac:dyDescent="0.2">
      <c r="A4207" s="44" t="s">
        <v>500</v>
      </c>
      <c r="B4207" s="47"/>
      <c r="C4207" s="46"/>
      <c r="D4207" s="46"/>
      <c r="E4207" s="46"/>
      <c r="F4207" s="282"/>
      <c r="G4207" s="25"/>
      <c r="H4207" s="264"/>
    </row>
    <row r="4208" spans="1:8" s="26" customFormat="1" x14ac:dyDescent="0.2">
      <c r="A4208" s="44" t="s">
        <v>402</v>
      </c>
      <c r="B4208" s="47"/>
      <c r="C4208" s="46"/>
      <c r="D4208" s="46"/>
      <c r="E4208" s="46"/>
      <c r="F4208" s="282"/>
      <c r="G4208" s="25"/>
      <c r="H4208" s="264"/>
    </row>
    <row r="4209" spans="1:8" s="26" customFormat="1" x14ac:dyDescent="0.2">
      <c r="A4209" s="44" t="s">
        <v>293</v>
      </c>
      <c r="B4209" s="47"/>
      <c r="C4209" s="46"/>
      <c r="D4209" s="46"/>
      <c r="E4209" s="46"/>
      <c r="F4209" s="282"/>
      <c r="G4209" s="25"/>
      <c r="H4209" s="264"/>
    </row>
    <row r="4210" spans="1:8" s="26" customFormat="1" x14ac:dyDescent="0.2">
      <c r="A4210" s="44"/>
      <c r="B4210" s="72"/>
      <c r="C4210" s="63"/>
      <c r="D4210" s="63"/>
      <c r="E4210" s="63"/>
      <c r="F4210" s="145"/>
      <c r="G4210" s="25"/>
      <c r="H4210" s="264"/>
    </row>
    <row r="4211" spans="1:8" s="26" customFormat="1" x14ac:dyDescent="0.2">
      <c r="A4211" s="42">
        <v>410000</v>
      </c>
      <c r="B4211" s="43" t="s">
        <v>42</v>
      </c>
      <c r="C4211" s="41">
        <f>C4212+C4217+C4231+0+C4235+C4233</f>
        <v>2842700.0000000033</v>
      </c>
      <c r="D4211" s="41">
        <f>D4212+D4217+D4231+0+D4235+D4233</f>
        <v>2888500</v>
      </c>
      <c r="E4211" s="41">
        <f>E4212+E4217+E4231+0+E4235+E4233</f>
        <v>0</v>
      </c>
      <c r="F4211" s="283">
        <f t="shared" ref="F4211:F4238" si="1580">D4211/C4211*100</f>
        <v>101.61114433461134</v>
      </c>
      <c r="G4211" s="25"/>
      <c r="H4211" s="264"/>
    </row>
    <row r="4212" spans="1:8" s="26" customFormat="1" x14ac:dyDescent="0.2">
      <c r="A4212" s="42">
        <v>411000</v>
      </c>
      <c r="B4212" s="43" t="s">
        <v>43</v>
      </c>
      <c r="C4212" s="41">
        <f t="shared" ref="C4212" si="1581">SUM(C4213:C4216)</f>
        <v>2571000.0000000033</v>
      </c>
      <c r="D4212" s="41">
        <f t="shared" ref="D4212" si="1582">SUM(D4213:D4216)</f>
        <v>2616000</v>
      </c>
      <c r="E4212" s="41">
        <f t="shared" ref="E4212" si="1583">SUM(E4213:E4216)</f>
        <v>0</v>
      </c>
      <c r="F4212" s="283">
        <f t="shared" si="1580"/>
        <v>101.75029171528575</v>
      </c>
      <c r="G4212" s="25"/>
      <c r="H4212" s="264"/>
    </row>
    <row r="4213" spans="1:8" s="26" customFormat="1" x14ac:dyDescent="0.2">
      <c r="A4213" s="52">
        <v>411100</v>
      </c>
      <c r="B4213" s="45" t="s">
        <v>44</v>
      </c>
      <c r="C4213" s="54">
        <v>2369000.0000000033</v>
      </c>
      <c r="D4213" s="46">
        <v>2450000</v>
      </c>
      <c r="E4213" s="54">
        <v>0</v>
      </c>
      <c r="F4213" s="280">
        <f t="shared" si="1580"/>
        <v>103.41916420430547</v>
      </c>
      <c r="G4213" s="25"/>
      <c r="H4213" s="264"/>
    </row>
    <row r="4214" spans="1:8" s="26" customFormat="1" ht="40.5" x14ac:dyDescent="0.2">
      <c r="A4214" s="52">
        <v>411200</v>
      </c>
      <c r="B4214" s="45" t="s">
        <v>45</v>
      </c>
      <c r="C4214" s="54">
        <v>93000</v>
      </c>
      <c r="D4214" s="46">
        <v>90000</v>
      </c>
      <c r="E4214" s="54">
        <v>0</v>
      </c>
      <c r="F4214" s="280">
        <f t="shared" si="1580"/>
        <v>96.774193548387103</v>
      </c>
      <c r="G4214" s="25"/>
      <c r="H4214" s="264"/>
    </row>
    <row r="4215" spans="1:8" s="26" customFormat="1" ht="40.5" x14ac:dyDescent="0.2">
      <c r="A4215" s="52">
        <v>411300</v>
      </c>
      <c r="B4215" s="45" t="s">
        <v>46</v>
      </c>
      <c r="C4215" s="54">
        <v>72999.999999999971</v>
      </c>
      <c r="D4215" s="46">
        <v>40000</v>
      </c>
      <c r="E4215" s="54">
        <v>0</v>
      </c>
      <c r="F4215" s="280">
        <f t="shared" si="1580"/>
        <v>54.794520547945226</v>
      </c>
      <c r="G4215" s="25"/>
      <c r="H4215" s="264"/>
    </row>
    <row r="4216" spans="1:8" s="26" customFormat="1" x14ac:dyDescent="0.2">
      <c r="A4216" s="52">
        <v>411400</v>
      </c>
      <c r="B4216" s="45" t="s">
        <v>47</v>
      </c>
      <c r="C4216" s="54">
        <v>36000</v>
      </c>
      <c r="D4216" s="46">
        <v>36000</v>
      </c>
      <c r="E4216" s="54">
        <v>0</v>
      </c>
      <c r="F4216" s="280">
        <f t="shared" si="1580"/>
        <v>100</v>
      </c>
      <c r="G4216" s="25"/>
      <c r="H4216" s="264"/>
    </row>
    <row r="4217" spans="1:8" s="26" customFormat="1" x14ac:dyDescent="0.2">
      <c r="A4217" s="42">
        <v>412000</v>
      </c>
      <c r="B4217" s="47" t="s">
        <v>48</v>
      </c>
      <c r="C4217" s="41">
        <f t="shared" ref="C4217" si="1584">SUM(C4218:C4230)</f>
        <v>269700</v>
      </c>
      <c r="D4217" s="41">
        <f t="shared" ref="D4217" si="1585">SUM(D4218:D4230)</f>
        <v>270600</v>
      </c>
      <c r="E4217" s="41">
        <f t="shared" ref="E4217" si="1586">SUM(E4218:E4230)</f>
        <v>0</v>
      </c>
      <c r="F4217" s="283">
        <f t="shared" si="1580"/>
        <v>100.3337041156841</v>
      </c>
      <c r="G4217" s="25"/>
      <c r="H4217" s="264"/>
    </row>
    <row r="4218" spans="1:8" s="26" customFormat="1" x14ac:dyDescent="0.2">
      <c r="A4218" s="52">
        <v>412100</v>
      </c>
      <c r="B4218" s="45" t="s">
        <v>49</v>
      </c>
      <c r="C4218" s="54">
        <v>26000</v>
      </c>
      <c r="D4218" s="46">
        <v>26000</v>
      </c>
      <c r="E4218" s="54">
        <v>0</v>
      </c>
      <c r="F4218" s="280">
        <f t="shared" si="1580"/>
        <v>100</v>
      </c>
      <c r="G4218" s="25"/>
      <c r="H4218" s="264"/>
    </row>
    <row r="4219" spans="1:8" s="26" customFormat="1" ht="40.5" x14ac:dyDescent="0.2">
      <c r="A4219" s="52">
        <v>412200</v>
      </c>
      <c r="B4219" s="45" t="s">
        <v>50</v>
      </c>
      <c r="C4219" s="54">
        <v>111500</v>
      </c>
      <c r="D4219" s="46">
        <v>115000</v>
      </c>
      <c r="E4219" s="54">
        <v>0</v>
      </c>
      <c r="F4219" s="280">
        <f t="shared" si="1580"/>
        <v>103.13901345291481</v>
      </c>
      <c r="G4219" s="25"/>
      <c r="H4219" s="264"/>
    </row>
    <row r="4220" spans="1:8" s="26" customFormat="1" x14ac:dyDescent="0.2">
      <c r="A4220" s="52">
        <v>412300</v>
      </c>
      <c r="B4220" s="45" t="s">
        <v>51</v>
      </c>
      <c r="C4220" s="54">
        <v>10000</v>
      </c>
      <c r="D4220" s="46">
        <v>10000</v>
      </c>
      <c r="E4220" s="54">
        <v>0</v>
      </c>
      <c r="F4220" s="280">
        <f t="shared" si="1580"/>
        <v>100</v>
      </c>
      <c r="G4220" s="25"/>
      <c r="H4220" s="264"/>
    </row>
    <row r="4221" spans="1:8" s="26" customFormat="1" x14ac:dyDescent="0.2">
      <c r="A4221" s="52">
        <v>412400</v>
      </c>
      <c r="B4221" s="45" t="s">
        <v>53</v>
      </c>
      <c r="C4221" s="54">
        <v>1000</v>
      </c>
      <c r="D4221" s="46">
        <v>1000</v>
      </c>
      <c r="E4221" s="54">
        <v>0</v>
      </c>
      <c r="F4221" s="280">
        <f t="shared" si="1580"/>
        <v>100</v>
      </c>
      <c r="G4221" s="25"/>
      <c r="H4221" s="264"/>
    </row>
    <row r="4222" spans="1:8" s="26" customFormat="1" x14ac:dyDescent="0.2">
      <c r="A4222" s="52">
        <v>412500</v>
      </c>
      <c r="B4222" s="45" t="s">
        <v>55</v>
      </c>
      <c r="C4222" s="54">
        <v>45000</v>
      </c>
      <c r="D4222" s="46">
        <v>45000</v>
      </c>
      <c r="E4222" s="54">
        <v>0</v>
      </c>
      <c r="F4222" s="280">
        <f t="shared" si="1580"/>
        <v>100</v>
      </c>
      <c r="G4222" s="25"/>
      <c r="H4222" s="264"/>
    </row>
    <row r="4223" spans="1:8" s="26" customFormat="1" x14ac:dyDescent="0.2">
      <c r="A4223" s="52">
        <v>412600</v>
      </c>
      <c r="B4223" s="45" t="s">
        <v>56</v>
      </c>
      <c r="C4223" s="54">
        <v>22000</v>
      </c>
      <c r="D4223" s="46">
        <v>22000</v>
      </c>
      <c r="E4223" s="54">
        <v>0</v>
      </c>
      <c r="F4223" s="280">
        <f t="shared" si="1580"/>
        <v>100</v>
      </c>
      <c r="G4223" s="25"/>
      <c r="H4223" s="264"/>
    </row>
    <row r="4224" spans="1:8" s="26" customFormat="1" x14ac:dyDescent="0.2">
      <c r="A4224" s="52">
        <v>412700</v>
      </c>
      <c r="B4224" s="45" t="s">
        <v>58</v>
      </c>
      <c r="C4224" s="54">
        <v>37200</v>
      </c>
      <c r="D4224" s="46">
        <v>38000</v>
      </c>
      <c r="E4224" s="54">
        <v>0</v>
      </c>
      <c r="F4224" s="280">
        <f t="shared" si="1580"/>
        <v>102.15053763440861</v>
      </c>
      <c r="G4224" s="25"/>
      <c r="H4224" s="264"/>
    </row>
    <row r="4225" spans="1:8" s="26" customFormat="1" x14ac:dyDescent="0.2">
      <c r="A4225" s="52">
        <v>412900</v>
      </c>
      <c r="B4225" s="49" t="s">
        <v>72</v>
      </c>
      <c r="C4225" s="54">
        <v>1500</v>
      </c>
      <c r="D4225" s="46">
        <v>600</v>
      </c>
      <c r="E4225" s="54">
        <v>0</v>
      </c>
      <c r="F4225" s="280">
        <f t="shared" si="1580"/>
        <v>40</v>
      </c>
      <c r="G4225" s="25"/>
      <c r="H4225" s="264"/>
    </row>
    <row r="4226" spans="1:8" s="26" customFormat="1" x14ac:dyDescent="0.2">
      <c r="A4226" s="52">
        <v>412900</v>
      </c>
      <c r="B4226" s="49" t="s">
        <v>73</v>
      </c>
      <c r="C4226" s="54">
        <v>8000</v>
      </c>
      <c r="D4226" s="46">
        <v>5000</v>
      </c>
      <c r="E4226" s="54">
        <v>0</v>
      </c>
      <c r="F4226" s="280">
        <f t="shared" si="1580"/>
        <v>62.5</v>
      </c>
      <c r="G4226" s="25"/>
      <c r="H4226" s="264"/>
    </row>
    <row r="4227" spans="1:8" s="26" customFormat="1" x14ac:dyDescent="0.2">
      <c r="A4227" s="52">
        <v>412900</v>
      </c>
      <c r="B4227" s="49" t="s">
        <v>74</v>
      </c>
      <c r="C4227" s="54">
        <v>1000</v>
      </c>
      <c r="D4227" s="46">
        <v>0</v>
      </c>
      <c r="E4227" s="54">
        <v>0</v>
      </c>
      <c r="F4227" s="280">
        <f t="shared" si="1580"/>
        <v>0</v>
      </c>
      <c r="G4227" s="25"/>
      <c r="H4227" s="264"/>
    </row>
    <row r="4228" spans="1:8" s="26" customFormat="1" x14ac:dyDescent="0.2">
      <c r="A4228" s="52">
        <v>412900</v>
      </c>
      <c r="B4228" s="49" t="s">
        <v>75</v>
      </c>
      <c r="C4228" s="54">
        <v>1600</v>
      </c>
      <c r="D4228" s="46">
        <v>2000</v>
      </c>
      <c r="E4228" s="54">
        <v>0</v>
      </c>
      <c r="F4228" s="280">
        <f t="shared" si="1580"/>
        <v>125</v>
      </c>
      <c r="G4228" s="25"/>
      <c r="H4228" s="264"/>
    </row>
    <row r="4229" spans="1:8" s="26" customFormat="1" x14ac:dyDescent="0.2">
      <c r="A4229" s="52">
        <v>412900</v>
      </c>
      <c r="B4229" s="49" t="s">
        <v>76</v>
      </c>
      <c r="C4229" s="54">
        <v>4500</v>
      </c>
      <c r="D4229" s="46">
        <v>5000</v>
      </c>
      <c r="E4229" s="54">
        <v>0</v>
      </c>
      <c r="F4229" s="280">
        <f t="shared" si="1580"/>
        <v>111.11111111111111</v>
      </c>
      <c r="G4229" s="25"/>
      <c r="H4229" s="264"/>
    </row>
    <row r="4230" spans="1:8" s="26" customFormat="1" x14ac:dyDescent="0.2">
      <c r="A4230" s="52">
        <v>412900</v>
      </c>
      <c r="B4230" s="49" t="s">
        <v>78</v>
      </c>
      <c r="C4230" s="54">
        <v>400</v>
      </c>
      <c r="D4230" s="46">
        <v>1000</v>
      </c>
      <c r="E4230" s="54">
        <v>0</v>
      </c>
      <c r="F4230" s="280">
        <f t="shared" si="1580"/>
        <v>250</v>
      </c>
      <c r="G4230" s="25"/>
      <c r="H4230" s="264"/>
    </row>
    <row r="4231" spans="1:8" s="51" customFormat="1" x14ac:dyDescent="0.2">
      <c r="A4231" s="42">
        <v>413000</v>
      </c>
      <c r="B4231" s="47" t="s">
        <v>95</v>
      </c>
      <c r="C4231" s="41">
        <f t="shared" ref="C4231" si="1587">C4232</f>
        <v>900</v>
      </c>
      <c r="D4231" s="41">
        <f t="shared" ref="D4231" si="1588">D4232</f>
        <v>900</v>
      </c>
      <c r="E4231" s="41">
        <f t="shared" ref="E4231" si="1589">E4232</f>
        <v>0</v>
      </c>
      <c r="F4231" s="283">
        <f t="shared" si="1580"/>
        <v>100</v>
      </c>
      <c r="G4231" s="266"/>
      <c r="H4231" s="264"/>
    </row>
    <row r="4232" spans="1:8" s="26" customFormat="1" x14ac:dyDescent="0.2">
      <c r="A4232" s="52">
        <v>413900</v>
      </c>
      <c r="B4232" s="45" t="s">
        <v>105</v>
      </c>
      <c r="C4232" s="54">
        <v>900</v>
      </c>
      <c r="D4232" s="46">
        <v>900</v>
      </c>
      <c r="E4232" s="54">
        <v>0</v>
      </c>
      <c r="F4232" s="280">
        <f t="shared" si="1580"/>
        <v>100</v>
      </c>
      <c r="G4232" s="25"/>
      <c r="H4232" s="264"/>
    </row>
    <row r="4233" spans="1:8" s="51" customFormat="1" x14ac:dyDescent="0.2">
      <c r="A4233" s="42">
        <v>415000</v>
      </c>
      <c r="B4233" s="47" t="s">
        <v>118</v>
      </c>
      <c r="C4233" s="41">
        <f t="shared" ref="C4233" si="1590">+C4234</f>
        <v>1000</v>
      </c>
      <c r="D4233" s="41">
        <f>D4234</f>
        <v>1000</v>
      </c>
      <c r="E4233" s="41">
        <f t="shared" ref="E4233" si="1591">+E4234</f>
        <v>0</v>
      </c>
      <c r="F4233" s="283">
        <f t="shared" si="1580"/>
        <v>100</v>
      </c>
      <c r="G4233" s="266"/>
      <c r="H4233" s="264"/>
    </row>
    <row r="4234" spans="1:8" s="26" customFormat="1" x14ac:dyDescent="0.2">
      <c r="A4234" s="52">
        <v>415200</v>
      </c>
      <c r="B4234" s="45" t="s">
        <v>844</v>
      </c>
      <c r="C4234" s="54">
        <v>1000</v>
      </c>
      <c r="D4234" s="46">
        <v>1000</v>
      </c>
      <c r="E4234" s="54">
        <v>0</v>
      </c>
      <c r="F4234" s="280">
        <f t="shared" si="1580"/>
        <v>100</v>
      </c>
      <c r="G4234" s="25"/>
      <c r="H4234" s="264"/>
    </row>
    <row r="4235" spans="1:8" s="51" customFormat="1" x14ac:dyDescent="0.2">
      <c r="A4235" s="42">
        <v>419000</v>
      </c>
      <c r="B4235" s="73" t="s">
        <v>201</v>
      </c>
      <c r="C4235" s="41">
        <f t="shared" ref="C4235" si="1592">C4236</f>
        <v>100</v>
      </c>
      <c r="D4235" s="41">
        <f t="shared" ref="D4235" si="1593">D4236</f>
        <v>0</v>
      </c>
      <c r="E4235" s="41">
        <f t="shared" ref="E4235" si="1594">E4236</f>
        <v>0</v>
      </c>
      <c r="F4235" s="283">
        <f t="shared" si="1580"/>
        <v>0</v>
      </c>
      <c r="G4235" s="266"/>
      <c r="H4235" s="264"/>
    </row>
    <row r="4236" spans="1:8" s="26" customFormat="1" x14ac:dyDescent="0.2">
      <c r="A4236" s="52">
        <v>419100</v>
      </c>
      <c r="B4236" s="45" t="s">
        <v>201</v>
      </c>
      <c r="C4236" s="54">
        <v>100</v>
      </c>
      <c r="D4236" s="54">
        <v>0</v>
      </c>
      <c r="E4236" s="54">
        <v>0</v>
      </c>
      <c r="F4236" s="280">
        <f t="shared" si="1580"/>
        <v>0</v>
      </c>
      <c r="G4236" s="25"/>
      <c r="H4236" s="264"/>
    </row>
    <row r="4237" spans="1:8" s="26" customFormat="1" x14ac:dyDescent="0.2">
      <c r="A4237" s="42">
        <v>510000</v>
      </c>
      <c r="B4237" s="47" t="s">
        <v>245</v>
      </c>
      <c r="C4237" s="41">
        <f>C4243+C4238+C4241+0</f>
        <v>21000</v>
      </c>
      <c r="D4237" s="41">
        <f>D4243+D4238+D4241+0</f>
        <v>41000</v>
      </c>
      <c r="E4237" s="41">
        <f>E4243+E4238+E4241+0</f>
        <v>0</v>
      </c>
      <c r="F4237" s="283">
        <f t="shared" si="1580"/>
        <v>195.23809523809524</v>
      </c>
      <c r="G4237" s="25"/>
      <c r="H4237" s="264"/>
    </row>
    <row r="4238" spans="1:8" s="51" customFormat="1" x14ac:dyDescent="0.2">
      <c r="A4238" s="42">
        <v>511000</v>
      </c>
      <c r="B4238" s="47" t="s">
        <v>246</v>
      </c>
      <c r="C4238" s="41">
        <f>SUM(C4239:C4240)</f>
        <v>12500</v>
      </c>
      <c r="D4238" s="41">
        <f>SUM(D4239:D4240)</f>
        <v>30000</v>
      </c>
      <c r="E4238" s="41">
        <f>SUM(E4239:E4240)</f>
        <v>0</v>
      </c>
      <c r="F4238" s="283">
        <f t="shared" si="1580"/>
        <v>240</v>
      </c>
      <c r="G4238" s="266"/>
      <c r="H4238" s="264"/>
    </row>
    <row r="4239" spans="1:8" s="26" customFormat="1" x14ac:dyDescent="0.2">
      <c r="A4239" s="52">
        <v>511300</v>
      </c>
      <c r="B4239" s="45" t="s">
        <v>249</v>
      </c>
      <c r="C4239" s="54">
        <v>3100</v>
      </c>
      <c r="D4239" s="46">
        <v>20000</v>
      </c>
      <c r="E4239" s="54">
        <v>0</v>
      </c>
      <c r="F4239" s="280"/>
      <c r="G4239" s="25"/>
      <c r="H4239" s="264"/>
    </row>
    <row r="4240" spans="1:8" s="26" customFormat="1" x14ac:dyDescent="0.2">
      <c r="A4240" s="52">
        <v>511400</v>
      </c>
      <c r="B4240" s="45" t="s">
        <v>250</v>
      </c>
      <c r="C4240" s="54">
        <v>9400</v>
      </c>
      <c r="D4240" s="46">
        <v>10000</v>
      </c>
      <c r="E4240" s="54">
        <v>0</v>
      </c>
      <c r="F4240" s="280">
        <f t="shared" ref="F4240:F4248" si="1595">D4240/C4240*100</f>
        <v>106.38297872340425</v>
      </c>
      <c r="G4240" s="25"/>
      <c r="H4240" s="264"/>
    </row>
    <row r="4241" spans="1:8" s="51" customFormat="1" x14ac:dyDescent="0.2">
      <c r="A4241" s="42">
        <v>513000</v>
      </c>
      <c r="B4241" s="47" t="s">
        <v>253</v>
      </c>
      <c r="C4241" s="41">
        <f t="shared" ref="C4241" si="1596">C4242</f>
        <v>3500</v>
      </c>
      <c r="D4241" s="41">
        <f t="shared" ref="D4241" si="1597">D4242</f>
        <v>6000</v>
      </c>
      <c r="E4241" s="41">
        <f t="shared" ref="E4241" si="1598">E4242</f>
        <v>0</v>
      </c>
      <c r="F4241" s="283">
        <f t="shared" si="1595"/>
        <v>171.42857142857142</v>
      </c>
      <c r="G4241" s="266"/>
      <c r="H4241" s="264"/>
    </row>
    <row r="4242" spans="1:8" s="26" customFormat="1" x14ac:dyDescent="0.2">
      <c r="A4242" s="52">
        <v>513700</v>
      </c>
      <c r="B4242" s="45" t="s">
        <v>254</v>
      </c>
      <c r="C4242" s="54">
        <v>3500</v>
      </c>
      <c r="D4242" s="46">
        <v>6000</v>
      </c>
      <c r="E4242" s="54">
        <v>0</v>
      </c>
      <c r="F4242" s="280">
        <f t="shared" si="1595"/>
        <v>171.42857142857142</v>
      </c>
      <c r="G4242" s="25"/>
      <c r="H4242" s="264"/>
    </row>
    <row r="4243" spans="1:8" s="26" customFormat="1" x14ac:dyDescent="0.2">
      <c r="A4243" s="42">
        <v>516000</v>
      </c>
      <c r="B4243" s="47" t="s">
        <v>257</v>
      </c>
      <c r="C4243" s="41">
        <f t="shared" ref="C4243" si="1599">C4244</f>
        <v>5000</v>
      </c>
      <c r="D4243" s="41">
        <f t="shared" ref="D4243" si="1600">D4244</f>
        <v>5000</v>
      </c>
      <c r="E4243" s="41">
        <f t="shared" ref="E4243" si="1601">E4244</f>
        <v>0</v>
      </c>
      <c r="F4243" s="283">
        <f t="shared" si="1595"/>
        <v>100</v>
      </c>
      <c r="G4243" s="25"/>
      <c r="H4243" s="264"/>
    </row>
    <row r="4244" spans="1:8" s="26" customFormat="1" x14ac:dyDescent="0.2">
      <c r="A4244" s="52">
        <v>516100</v>
      </c>
      <c r="B4244" s="45" t="s">
        <v>257</v>
      </c>
      <c r="C4244" s="54">
        <v>5000</v>
      </c>
      <c r="D4244" s="46">
        <v>5000</v>
      </c>
      <c r="E4244" s="54">
        <v>0</v>
      </c>
      <c r="F4244" s="280">
        <f t="shared" si="1595"/>
        <v>100</v>
      </c>
      <c r="G4244" s="25"/>
      <c r="H4244" s="264"/>
    </row>
    <row r="4245" spans="1:8" s="51" customFormat="1" x14ac:dyDescent="0.2">
      <c r="A4245" s="42">
        <v>630000</v>
      </c>
      <c r="B4245" s="47" t="s">
        <v>277</v>
      </c>
      <c r="C4245" s="41">
        <f>C4246+0</f>
        <v>39999.999999999993</v>
      </c>
      <c r="D4245" s="41">
        <f>D4246+0</f>
        <v>40000</v>
      </c>
      <c r="E4245" s="41">
        <f>E4246+0</f>
        <v>0</v>
      </c>
      <c r="F4245" s="283">
        <f t="shared" si="1595"/>
        <v>100.00000000000003</v>
      </c>
      <c r="G4245" s="266"/>
      <c r="H4245" s="264"/>
    </row>
    <row r="4246" spans="1:8" s="51" customFormat="1" x14ac:dyDescent="0.2">
      <c r="A4246" s="42">
        <v>638000</v>
      </c>
      <c r="B4246" s="47" t="s">
        <v>284</v>
      </c>
      <c r="C4246" s="41">
        <f t="shared" ref="C4246" si="1602">C4247</f>
        <v>39999.999999999993</v>
      </c>
      <c r="D4246" s="41">
        <f t="shared" ref="D4246" si="1603">D4247</f>
        <v>40000</v>
      </c>
      <c r="E4246" s="41">
        <f t="shared" ref="E4246" si="1604">E4247</f>
        <v>0</v>
      </c>
      <c r="F4246" s="283">
        <f t="shared" si="1595"/>
        <v>100.00000000000003</v>
      </c>
      <c r="G4246" s="266"/>
      <c r="H4246" s="264"/>
    </row>
    <row r="4247" spans="1:8" s="26" customFormat="1" x14ac:dyDescent="0.2">
      <c r="A4247" s="52">
        <v>638100</v>
      </c>
      <c r="B4247" s="45" t="s">
        <v>285</v>
      </c>
      <c r="C4247" s="54">
        <v>39999.999999999993</v>
      </c>
      <c r="D4247" s="46">
        <v>40000</v>
      </c>
      <c r="E4247" s="54">
        <v>0</v>
      </c>
      <c r="F4247" s="280">
        <f t="shared" si="1595"/>
        <v>100.00000000000003</v>
      </c>
      <c r="G4247" s="25"/>
      <c r="H4247" s="264"/>
    </row>
    <row r="4248" spans="1:8" s="26" customFormat="1" x14ac:dyDescent="0.2">
      <c r="A4248" s="82"/>
      <c r="B4248" s="76" t="s">
        <v>294</v>
      </c>
      <c r="C4248" s="80">
        <f>C4211+C4237+C4245+0</f>
        <v>2903700.0000000033</v>
      </c>
      <c r="D4248" s="80">
        <f>D4211+D4237+D4245+0</f>
        <v>2969500</v>
      </c>
      <c r="E4248" s="80">
        <f>E4211+E4237+E4245+0</f>
        <v>0</v>
      </c>
      <c r="F4248" s="30">
        <f t="shared" si="1595"/>
        <v>102.26607431897223</v>
      </c>
      <c r="G4248" s="25"/>
      <c r="H4248" s="264"/>
    </row>
    <row r="4249" spans="1:8" s="26" customFormat="1" x14ac:dyDescent="0.2">
      <c r="A4249" s="44"/>
      <c r="B4249" s="45"/>
      <c r="C4249" s="46"/>
      <c r="D4249" s="46"/>
      <c r="E4249" s="46"/>
      <c r="F4249" s="282"/>
      <c r="G4249" s="25"/>
      <c r="H4249" s="264"/>
    </row>
    <row r="4250" spans="1:8" s="26" customFormat="1" x14ac:dyDescent="0.2">
      <c r="A4250" s="39"/>
      <c r="B4250" s="40"/>
      <c r="C4250" s="46"/>
      <c r="D4250" s="46"/>
      <c r="E4250" s="46"/>
      <c r="F4250" s="282"/>
      <c r="G4250" s="25"/>
      <c r="H4250" s="264"/>
    </row>
    <row r="4251" spans="1:8" s="26" customFormat="1" x14ac:dyDescent="0.2">
      <c r="A4251" s="44" t="s">
        <v>503</v>
      </c>
      <c r="B4251" s="47"/>
      <c r="C4251" s="46"/>
      <c r="D4251" s="46"/>
      <c r="E4251" s="46"/>
      <c r="F4251" s="282"/>
      <c r="G4251" s="25"/>
      <c r="H4251" s="264"/>
    </row>
    <row r="4252" spans="1:8" s="26" customFormat="1" x14ac:dyDescent="0.2">
      <c r="A4252" s="44" t="s">
        <v>500</v>
      </c>
      <c r="B4252" s="47"/>
      <c r="C4252" s="46"/>
      <c r="D4252" s="46"/>
      <c r="E4252" s="46"/>
      <c r="F4252" s="282"/>
      <c r="G4252" s="25"/>
      <c r="H4252" s="264"/>
    </row>
    <row r="4253" spans="1:8" s="26" customFormat="1" x14ac:dyDescent="0.2">
      <c r="A4253" s="44" t="s">
        <v>410</v>
      </c>
      <c r="B4253" s="47"/>
      <c r="C4253" s="46"/>
      <c r="D4253" s="46"/>
      <c r="E4253" s="46"/>
      <c r="F4253" s="282"/>
      <c r="G4253" s="25"/>
      <c r="H4253" s="264"/>
    </row>
    <row r="4254" spans="1:8" s="26" customFormat="1" x14ac:dyDescent="0.2">
      <c r="A4254" s="44" t="s">
        <v>293</v>
      </c>
      <c r="B4254" s="47"/>
      <c r="C4254" s="46"/>
      <c r="D4254" s="46"/>
      <c r="E4254" s="46"/>
      <c r="F4254" s="282"/>
      <c r="G4254" s="25"/>
      <c r="H4254" s="264"/>
    </row>
    <row r="4255" spans="1:8" s="26" customFormat="1" x14ac:dyDescent="0.2">
      <c r="A4255" s="44"/>
      <c r="B4255" s="72"/>
      <c r="C4255" s="63"/>
      <c r="D4255" s="63"/>
      <c r="E4255" s="63"/>
      <c r="F4255" s="145"/>
      <c r="G4255" s="25"/>
      <c r="H4255" s="264"/>
    </row>
    <row r="4256" spans="1:8" s="26" customFormat="1" x14ac:dyDescent="0.2">
      <c r="A4256" s="42">
        <v>410000</v>
      </c>
      <c r="B4256" s="43" t="s">
        <v>42</v>
      </c>
      <c r="C4256" s="41">
        <f t="shared" ref="C4256" si="1605">C4257+C4262+C4277+C4275</f>
        <v>181500600</v>
      </c>
      <c r="D4256" s="41">
        <f t="shared" ref="D4256" si="1606">D4257+D4262+D4277+D4275</f>
        <v>181574200</v>
      </c>
      <c r="E4256" s="41">
        <f>E4257+E4262+E4277+E4275</f>
        <v>0</v>
      </c>
      <c r="F4256" s="283">
        <f t="shared" ref="F4256:F4273" si="1607">D4256/C4256*100</f>
        <v>100.04055083013499</v>
      </c>
      <c r="G4256" s="25"/>
      <c r="H4256" s="264"/>
    </row>
    <row r="4257" spans="1:8" s="26" customFormat="1" x14ac:dyDescent="0.2">
      <c r="A4257" s="42">
        <v>411000</v>
      </c>
      <c r="B4257" s="43" t="s">
        <v>43</v>
      </c>
      <c r="C4257" s="41">
        <f t="shared" ref="C4257" si="1608">SUM(C4258:C4261)</f>
        <v>1320999.9999999995</v>
      </c>
      <c r="D4257" s="41">
        <f t="shared" ref="D4257" si="1609">SUM(D4258:D4261)</f>
        <v>1392000</v>
      </c>
      <c r="E4257" s="41">
        <f>SUM(E4258:E4261)</f>
        <v>0</v>
      </c>
      <c r="F4257" s="283">
        <f t="shared" si="1607"/>
        <v>105.37471612414842</v>
      </c>
      <c r="G4257" s="25"/>
      <c r="H4257" s="264"/>
    </row>
    <row r="4258" spans="1:8" s="26" customFormat="1" x14ac:dyDescent="0.2">
      <c r="A4258" s="52">
        <v>411100</v>
      </c>
      <c r="B4258" s="45" t="s">
        <v>44</v>
      </c>
      <c r="C4258" s="54">
        <v>1223999.9999999995</v>
      </c>
      <c r="D4258" s="46">
        <v>1310000</v>
      </c>
      <c r="E4258" s="54">
        <v>0</v>
      </c>
      <c r="F4258" s="280">
        <f t="shared" si="1607"/>
        <v>107.02614379084972</v>
      </c>
      <c r="G4258" s="25"/>
      <c r="H4258" s="264"/>
    </row>
    <row r="4259" spans="1:8" s="26" customFormat="1" ht="40.5" x14ac:dyDescent="0.2">
      <c r="A4259" s="52">
        <v>411200</v>
      </c>
      <c r="B4259" s="45" t="s">
        <v>45</v>
      </c>
      <c r="C4259" s="54">
        <v>42000.000000000007</v>
      </c>
      <c r="D4259" s="46">
        <v>50000</v>
      </c>
      <c r="E4259" s="54">
        <v>0</v>
      </c>
      <c r="F4259" s="280">
        <f t="shared" si="1607"/>
        <v>119.04761904761902</v>
      </c>
      <c r="G4259" s="25"/>
      <c r="H4259" s="264"/>
    </row>
    <row r="4260" spans="1:8" s="26" customFormat="1" ht="40.5" x14ac:dyDescent="0.2">
      <c r="A4260" s="52">
        <v>411300</v>
      </c>
      <c r="B4260" s="45" t="s">
        <v>46</v>
      </c>
      <c r="C4260" s="54">
        <v>40000.000000000007</v>
      </c>
      <c r="D4260" s="46">
        <v>20000</v>
      </c>
      <c r="E4260" s="54">
        <v>0</v>
      </c>
      <c r="F4260" s="280">
        <f t="shared" si="1607"/>
        <v>49.999999999999986</v>
      </c>
      <c r="G4260" s="25"/>
      <c r="H4260" s="264"/>
    </row>
    <row r="4261" spans="1:8" s="26" customFormat="1" x14ac:dyDescent="0.2">
      <c r="A4261" s="52">
        <v>411400</v>
      </c>
      <c r="B4261" s="45" t="s">
        <v>47</v>
      </c>
      <c r="C4261" s="54">
        <v>14999.999999999998</v>
      </c>
      <c r="D4261" s="46">
        <v>12000</v>
      </c>
      <c r="E4261" s="54">
        <v>0</v>
      </c>
      <c r="F4261" s="280">
        <f t="shared" si="1607"/>
        <v>80</v>
      </c>
      <c r="G4261" s="25"/>
      <c r="H4261" s="264"/>
    </row>
    <row r="4262" spans="1:8" s="26" customFormat="1" x14ac:dyDescent="0.2">
      <c r="A4262" s="42">
        <v>412000</v>
      </c>
      <c r="B4262" s="47" t="s">
        <v>48</v>
      </c>
      <c r="C4262" s="41">
        <f t="shared" ref="C4262" si="1610">SUM(C4263:C4274)</f>
        <v>178999.99999999994</v>
      </c>
      <c r="D4262" s="41">
        <f t="shared" ref="D4262" si="1611">SUM(D4263:D4274)</f>
        <v>182200</v>
      </c>
      <c r="E4262" s="41">
        <f>SUM(E4263:E4274)</f>
        <v>0</v>
      </c>
      <c r="F4262" s="283">
        <f t="shared" si="1607"/>
        <v>101.78770949720675</v>
      </c>
      <c r="G4262" s="25"/>
      <c r="H4262" s="264"/>
    </row>
    <row r="4263" spans="1:8" s="26" customFormat="1" x14ac:dyDescent="0.2">
      <c r="A4263" s="52">
        <v>412100</v>
      </c>
      <c r="B4263" s="45" t="s">
        <v>49</v>
      </c>
      <c r="C4263" s="54">
        <v>17000</v>
      </c>
      <c r="D4263" s="46">
        <v>17000</v>
      </c>
      <c r="E4263" s="54">
        <v>0</v>
      </c>
      <c r="F4263" s="280">
        <f t="shared" si="1607"/>
        <v>100</v>
      </c>
      <c r="G4263" s="25"/>
      <c r="H4263" s="264"/>
    </row>
    <row r="4264" spans="1:8" s="26" customFormat="1" ht="40.5" x14ac:dyDescent="0.2">
      <c r="A4264" s="52">
        <v>412200</v>
      </c>
      <c r="B4264" s="45" t="s">
        <v>50</v>
      </c>
      <c r="C4264" s="54">
        <v>80000</v>
      </c>
      <c r="D4264" s="46">
        <v>90000</v>
      </c>
      <c r="E4264" s="54">
        <v>0</v>
      </c>
      <c r="F4264" s="280">
        <f t="shared" si="1607"/>
        <v>112.5</v>
      </c>
      <c r="G4264" s="25"/>
      <c r="H4264" s="264"/>
    </row>
    <row r="4265" spans="1:8" s="26" customFormat="1" x14ac:dyDescent="0.2">
      <c r="A4265" s="52">
        <v>412300</v>
      </c>
      <c r="B4265" s="45" t="s">
        <v>51</v>
      </c>
      <c r="C4265" s="54">
        <v>23000</v>
      </c>
      <c r="D4265" s="46">
        <v>25000</v>
      </c>
      <c r="E4265" s="54">
        <v>0</v>
      </c>
      <c r="F4265" s="280">
        <f t="shared" si="1607"/>
        <v>108.69565217391303</v>
      </c>
      <c r="G4265" s="25"/>
      <c r="H4265" s="264"/>
    </row>
    <row r="4266" spans="1:8" s="26" customFormat="1" x14ac:dyDescent="0.2">
      <c r="A4266" s="52">
        <v>412500</v>
      </c>
      <c r="B4266" s="45" t="s">
        <v>55</v>
      </c>
      <c r="C4266" s="54">
        <v>8000.0000000000045</v>
      </c>
      <c r="D4266" s="46">
        <v>6000</v>
      </c>
      <c r="E4266" s="54">
        <v>0</v>
      </c>
      <c r="F4266" s="280">
        <f t="shared" si="1607"/>
        <v>74.999999999999957</v>
      </c>
      <c r="G4266" s="25"/>
      <c r="H4266" s="264"/>
    </row>
    <row r="4267" spans="1:8" s="26" customFormat="1" x14ac:dyDescent="0.2">
      <c r="A4267" s="52">
        <v>412600</v>
      </c>
      <c r="B4267" s="45" t="s">
        <v>56</v>
      </c>
      <c r="C4267" s="54">
        <v>28999.999999999956</v>
      </c>
      <c r="D4267" s="46">
        <v>29000</v>
      </c>
      <c r="E4267" s="54">
        <v>0</v>
      </c>
      <c r="F4267" s="280">
        <f t="shared" si="1607"/>
        <v>100.00000000000016</v>
      </c>
      <c r="G4267" s="25"/>
      <c r="H4267" s="264"/>
    </row>
    <row r="4268" spans="1:8" s="26" customFormat="1" x14ac:dyDescent="0.2">
      <c r="A4268" s="52">
        <v>412700</v>
      </c>
      <c r="B4268" s="45" t="s">
        <v>58</v>
      </c>
      <c r="C4268" s="54">
        <v>10500</v>
      </c>
      <c r="D4268" s="46">
        <v>10000</v>
      </c>
      <c r="E4268" s="54">
        <v>0</v>
      </c>
      <c r="F4268" s="280">
        <f t="shared" si="1607"/>
        <v>95.238095238095227</v>
      </c>
      <c r="G4268" s="25"/>
      <c r="H4268" s="264"/>
    </row>
    <row r="4269" spans="1:8" s="26" customFormat="1" x14ac:dyDescent="0.2">
      <c r="A4269" s="52">
        <v>412900</v>
      </c>
      <c r="B4269" s="49" t="s">
        <v>72</v>
      </c>
      <c r="C4269" s="54">
        <v>500</v>
      </c>
      <c r="D4269" s="46">
        <v>499.99999999999994</v>
      </c>
      <c r="E4269" s="54">
        <v>0</v>
      </c>
      <c r="F4269" s="280">
        <f t="shared" si="1607"/>
        <v>99.999999999999986</v>
      </c>
      <c r="G4269" s="25"/>
      <c r="H4269" s="264"/>
    </row>
    <row r="4270" spans="1:8" s="26" customFormat="1" x14ac:dyDescent="0.2">
      <c r="A4270" s="52">
        <v>412900</v>
      </c>
      <c r="B4270" s="49" t="s">
        <v>73</v>
      </c>
      <c r="C4270" s="54">
        <v>499.99999999999994</v>
      </c>
      <c r="D4270" s="46">
        <v>500</v>
      </c>
      <c r="E4270" s="54">
        <v>0</v>
      </c>
      <c r="F4270" s="280">
        <f t="shared" si="1607"/>
        <v>100.00000000000003</v>
      </c>
      <c r="G4270" s="25"/>
      <c r="H4270" s="264"/>
    </row>
    <row r="4271" spans="1:8" s="26" customFormat="1" x14ac:dyDescent="0.2">
      <c r="A4271" s="52">
        <v>412900</v>
      </c>
      <c r="B4271" s="49" t="s">
        <v>74</v>
      </c>
      <c r="C4271" s="54">
        <v>1200</v>
      </c>
      <c r="D4271" s="46">
        <v>1200</v>
      </c>
      <c r="E4271" s="54">
        <v>0</v>
      </c>
      <c r="F4271" s="280">
        <f t="shared" si="1607"/>
        <v>100</v>
      </c>
      <c r="G4271" s="25"/>
      <c r="H4271" s="264"/>
    </row>
    <row r="4272" spans="1:8" s="26" customFormat="1" x14ac:dyDescent="0.2">
      <c r="A4272" s="52">
        <v>412900</v>
      </c>
      <c r="B4272" s="49" t="s">
        <v>75</v>
      </c>
      <c r="C4272" s="54">
        <v>800</v>
      </c>
      <c r="D4272" s="46">
        <v>800</v>
      </c>
      <c r="E4272" s="54">
        <v>0</v>
      </c>
      <c r="F4272" s="280">
        <f t="shared" si="1607"/>
        <v>100</v>
      </c>
      <c r="G4272" s="25"/>
      <c r="H4272" s="264"/>
    </row>
    <row r="4273" spans="1:8" s="26" customFormat="1" x14ac:dyDescent="0.2">
      <c r="A4273" s="52">
        <v>412900</v>
      </c>
      <c r="B4273" s="49" t="s">
        <v>76</v>
      </c>
      <c r="C4273" s="54">
        <v>2500</v>
      </c>
      <c r="D4273" s="46">
        <v>2000</v>
      </c>
      <c r="E4273" s="54">
        <v>0</v>
      </c>
      <c r="F4273" s="280">
        <f t="shared" si="1607"/>
        <v>80</v>
      </c>
      <c r="G4273" s="25"/>
      <c r="H4273" s="264"/>
    </row>
    <row r="4274" spans="1:8" s="26" customFormat="1" x14ac:dyDescent="0.2">
      <c r="A4274" s="52">
        <v>412900</v>
      </c>
      <c r="B4274" s="45" t="s">
        <v>78</v>
      </c>
      <c r="C4274" s="54">
        <v>6000</v>
      </c>
      <c r="D4274" s="46">
        <v>200</v>
      </c>
      <c r="E4274" s="54">
        <v>0</v>
      </c>
      <c r="F4274" s="280"/>
      <c r="G4274" s="25"/>
      <c r="H4274" s="264"/>
    </row>
    <row r="4275" spans="1:8" s="51" customFormat="1" x14ac:dyDescent="0.2">
      <c r="A4275" s="42">
        <v>413000</v>
      </c>
      <c r="B4275" s="47" t="s">
        <v>95</v>
      </c>
      <c r="C4275" s="41">
        <f t="shared" ref="C4275" si="1612">C4276</f>
        <v>600</v>
      </c>
      <c r="D4275" s="41">
        <f t="shared" ref="D4275" si="1613">D4276</f>
        <v>0</v>
      </c>
      <c r="E4275" s="41">
        <f t="shared" ref="E4275" si="1614">E4276</f>
        <v>0</v>
      </c>
      <c r="F4275" s="283">
        <f t="shared" ref="F4275:F4287" si="1615">D4275/C4275*100</f>
        <v>0</v>
      </c>
      <c r="G4275" s="266"/>
      <c r="H4275" s="264"/>
    </row>
    <row r="4276" spans="1:8" s="26" customFormat="1" x14ac:dyDescent="0.2">
      <c r="A4276" s="52">
        <v>413900</v>
      </c>
      <c r="B4276" s="45" t="s">
        <v>105</v>
      </c>
      <c r="C4276" s="54">
        <v>600</v>
      </c>
      <c r="D4276" s="54">
        <v>0</v>
      </c>
      <c r="E4276" s="54">
        <v>0</v>
      </c>
      <c r="F4276" s="280">
        <f t="shared" si="1615"/>
        <v>0</v>
      </c>
      <c r="G4276" s="25"/>
      <c r="H4276" s="264"/>
    </row>
    <row r="4277" spans="1:8" s="51" customFormat="1" x14ac:dyDescent="0.2">
      <c r="A4277" s="42">
        <v>414000</v>
      </c>
      <c r="B4277" s="47" t="s">
        <v>106</v>
      </c>
      <c r="C4277" s="41">
        <f t="shared" ref="C4277" si="1616">SUM(C4278:C4278)</f>
        <v>180000000</v>
      </c>
      <c r="D4277" s="41">
        <f t="shared" ref="D4277" si="1617">SUM(D4278:D4278)</f>
        <v>180000000</v>
      </c>
      <c r="E4277" s="41">
        <f t="shared" ref="E4277" si="1618">SUM(E4278:E4278)</f>
        <v>0</v>
      </c>
      <c r="F4277" s="283">
        <f t="shared" si="1615"/>
        <v>100</v>
      </c>
      <c r="G4277" s="266"/>
      <c r="H4277" s="264"/>
    </row>
    <row r="4278" spans="1:8" s="26" customFormat="1" x14ac:dyDescent="0.2">
      <c r="A4278" s="52">
        <v>414100</v>
      </c>
      <c r="B4278" s="45" t="s">
        <v>111</v>
      </c>
      <c r="C4278" s="54">
        <v>180000000</v>
      </c>
      <c r="D4278" s="46">
        <v>180000000</v>
      </c>
      <c r="E4278" s="54">
        <v>0</v>
      </c>
      <c r="F4278" s="280">
        <f t="shared" si="1615"/>
        <v>100</v>
      </c>
      <c r="G4278" s="25"/>
      <c r="H4278" s="264"/>
    </row>
    <row r="4279" spans="1:8" s="26" customFormat="1" x14ac:dyDescent="0.2">
      <c r="A4279" s="42">
        <v>510000</v>
      </c>
      <c r="B4279" s="47" t="s">
        <v>245</v>
      </c>
      <c r="C4279" s="41">
        <f t="shared" ref="C4279" si="1619">C4280+C4282</f>
        <v>5000</v>
      </c>
      <c r="D4279" s="41">
        <f t="shared" ref="D4279" si="1620">D4280+D4282</f>
        <v>5000</v>
      </c>
      <c r="E4279" s="41">
        <f>E4280+E4282</f>
        <v>0</v>
      </c>
      <c r="F4279" s="283">
        <f t="shared" si="1615"/>
        <v>100</v>
      </c>
      <c r="G4279" s="25"/>
      <c r="H4279" s="264"/>
    </row>
    <row r="4280" spans="1:8" s="26" customFormat="1" x14ac:dyDescent="0.2">
      <c r="A4280" s="42">
        <v>511000</v>
      </c>
      <c r="B4280" s="47" t="s">
        <v>246</v>
      </c>
      <c r="C4280" s="41">
        <f t="shared" ref="C4280" si="1621">SUM(C4281:C4281)</f>
        <v>3000</v>
      </c>
      <c r="D4280" s="41">
        <f t="shared" ref="D4280" si="1622">SUM(D4281:D4281)</f>
        <v>3000</v>
      </c>
      <c r="E4280" s="41">
        <f t="shared" ref="E4280" si="1623">SUM(E4281:E4281)</f>
        <v>0</v>
      </c>
      <c r="F4280" s="283">
        <f t="shared" si="1615"/>
        <v>100</v>
      </c>
      <c r="G4280" s="25"/>
      <c r="H4280" s="264"/>
    </row>
    <row r="4281" spans="1:8" s="26" customFormat="1" x14ac:dyDescent="0.2">
      <c r="A4281" s="52">
        <v>511300</v>
      </c>
      <c r="B4281" s="45" t="s">
        <v>249</v>
      </c>
      <c r="C4281" s="54">
        <v>3000</v>
      </c>
      <c r="D4281" s="46">
        <v>3000</v>
      </c>
      <c r="E4281" s="54">
        <v>0</v>
      </c>
      <c r="F4281" s="280">
        <f t="shared" si="1615"/>
        <v>100</v>
      </c>
      <c r="G4281" s="25"/>
      <c r="H4281" s="264"/>
    </row>
    <row r="4282" spans="1:8" s="51" customFormat="1" x14ac:dyDescent="0.2">
      <c r="A4282" s="42">
        <v>516000</v>
      </c>
      <c r="B4282" s="47" t="s">
        <v>257</v>
      </c>
      <c r="C4282" s="41">
        <f t="shared" ref="C4282" si="1624">C4283</f>
        <v>2000</v>
      </c>
      <c r="D4282" s="41">
        <f t="shared" ref="D4282" si="1625">D4283</f>
        <v>2000</v>
      </c>
      <c r="E4282" s="41">
        <f t="shared" ref="E4282" si="1626">E4283</f>
        <v>0</v>
      </c>
      <c r="F4282" s="283">
        <f t="shared" si="1615"/>
        <v>100</v>
      </c>
      <c r="G4282" s="266"/>
      <c r="H4282" s="264"/>
    </row>
    <row r="4283" spans="1:8" s="26" customFormat="1" x14ac:dyDescent="0.2">
      <c r="A4283" s="52">
        <v>516100</v>
      </c>
      <c r="B4283" s="45" t="s">
        <v>257</v>
      </c>
      <c r="C4283" s="54">
        <v>2000</v>
      </c>
      <c r="D4283" s="46">
        <v>2000</v>
      </c>
      <c r="E4283" s="54">
        <v>0</v>
      </c>
      <c r="F4283" s="280">
        <f t="shared" si="1615"/>
        <v>100</v>
      </c>
      <c r="G4283" s="25"/>
      <c r="H4283" s="264"/>
    </row>
    <row r="4284" spans="1:8" s="51" customFormat="1" x14ac:dyDescent="0.2">
      <c r="A4284" s="42">
        <v>630000</v>
      </c>
      <c r="B4284" s="47" t="s">
        <v>277</v>
      </c>
      <c r="C4284" s="41">
        <f t="shared" ref="C4284:C4285" si="1627">C4285</f>
        <v>85000</v>
      </c>
      <c r="D4284" s="41">
        <f t="shared" ref="D4284:D4285" si="1628">D4285</f>
        <v>40000</v>
      </c>
      <c r="E4284" s="41">
        <f t="shared" ref="E4284:E4285" si="1629">E4285</f>
        <v>0</v>
      </c>
      <c r="F4284" s="283">
        <f t="shared" si="1615"/>
        <v>47.058823529411761</v>
      </c>
      <c r="G4284" s="266"/>
      <c r="H4284" s="264"/>
    </row>
    <row r="4285" spans="1:8" s="51" customFormat="1" x14ac:dyDescent="0.2">
      <c r="A4285" s="42">
        <v>638000</v>
      </c>
      <c r="B4285" s="47" t="s">
        <v>284</v>
      </c>
      <c r="C4285" s="41">
        <f t="shared" si="1627"/>
        <v>85000</v>
      </c>
      <c r="D4285" s="41">
        <f t="shared" si="1628"/>
        <v>40000</v>
      </c>
      <c r="E4285" s="41">
        <f t="shared" si="1629"/>
        <v>0</v>
      </c>
      <c r="F4285" s="283">
        <f t="shared" si="1615"/>
        <v>47.058823529411761</v>
      </c>
      <c r="G4285" s="266"/>
      <c r="H4285" s="264"/>
    </row>
    <row r="4286" spans="1:8" s="26" customFormat="1" x14ac:dyDescent="0.2">
      <c r="A4286" s="52">
        <v>638100</v>
      </c>
      <c r="B4286" s="45" t="s">
        <v>285</v>
      </c>
      <c r="C4286" s="54">
        <v>85000</v>
      </c>
      <c r="D4286" s="46">
        <v>40000</v>
      </c>
      <c r="E4286" s="54">
        <v>0</v>
      </c>
      <c r="F4286" s="280">
        <f t="shared" si="1615"/>
        <v>47.058823529411761</v>
      </c>
      <c r="G4286" s="25"/>
      <c r="H4286" s="264"/>
    </row>
    <row r="4287" spans="1:8" s="26" customFormat="1" x14ac:dyDescent="0.2">
      <c r="A4287" s="82"/>
      <c r="B4287" s="76" t="s">
        <v>294</v>
      </c>
      <c r="C4287" s="80">
        <f t="shared" ref="C4287" si="1630">C4256+C4279+C4284</f>
        <v>181590600</v>
      </c>
      <c r="D4287" s="80">
        <f t="shared" ref="D4287" si="1631">D4256+D4279+D4284</f>
        <v>181619200</v>
      </c>
      <c r="E4287" s="80">
        <f t="shared" ref="E4287" si="1632">E4256+E4279+E4284</f>
        <v>0</v>
      </c>
      <c r="F4287" s="30">
        <f t="shared" si="1615"/>
        <v>100.01574971391692</v>
      </c>
      <c r="G4287" s="25"/>
      <c r="H4287" s="264"/>
    </row>
    <row r="4288" spans="1:8" s="26" customFormat="1" x14ac:dyDescent="0.2">
      <c r="A4288" s="62"/>
      <c r="B4288" s="40"/>
      <c r="C4288" s="46"/>
      <c r="D4288" s="46"/>
      <c r="E4288" s="46"/>
      <c r="F4288" s="282"/>
      <c r="G4288" s="25"/>
      <c r="H4288" s="264"/>
    </row>
    <row r="4289" spans="1:8" s="26" customFormat="1" ht="20.25" customHeight="1" x14ac:dyDescent="0.2">
      <c r="A4289" s="39"/>
      <c r="B4289" s="40"/>
      <c r="C4289" s="46"/>
      <c r="D4289" s="46"/>
      <c r="E4289" s="46"/>
      <c r="F4289" s="282"/>
      <c r="G4289" s="25"/>
      <c r="H4289" s="264"/>
    </row>
    <row r="4290" spans="1:8" s="26" customFormat="1" ht="20.25" customHeight="1" x14ac:dyDescent="0.2">
      <c r="A4290" s="44" t="s">
        <v>504</v>
      </c>
      <c r="B4290" s="47"/>
      <c r="C4290" s="46"/>
      <c r="D4290" s="46"/>
      <c r="E4290" s="46"/>
      <c r="F4290" s="282"/>
      <c r="G4290" s="25"/>
      <c r="H4290" s="264"/>
    </row>
    <row r="4291" spans="1:8" s="26" customFormat="1" ht="20.25" customHeight="1" x14ac:dyDescent="0.2">
      <c r="A4291" s="44" t="s">
        <v>505</v>
      </c>
      <c r="B4291" s="47"/>
      <c r="C4291" s="46"/>
      <c r="D4291" s="46"/>
      <c r="E4291" s="46"/>
      <c r="F4291" s="282"/>
      <c r="G4291" s="25"/>
      <c r="H4291" s="264"/>
    </row>
    <row r="4292" spans="1:8" s="26" customFormat="1" ht="20.25" customHeight="1" x14ac:dyDescent="0.2">
      <c r="A4292" s="44" t="s">
        <v>402</v>
      </c>
      <c r="B4292" s="47"/>
      <c r="C4292" s="46"/>
      <c r="D4292" s="46"/>
      <c r="E4292" s="46"/>
      <c r="F4292" s="282"/>
      <c r="G4292" s="25"/>
      <c r="H4292" s="264"/>
    </row>
    <row r="4293" spans="1:8" s="26" customFormat="1" ht="20.25" customHeight="1" x14ac:dyDescent="0.2">
      <c r="A4293" s="44" t="s">
        <v>293</v>
      </c>
      <c r="B4293" s="47"/>
      <c r="C4293" s="46"/>
      <c r="D4293" s="46"/>
      <c r="E4293" s="46"/>
      <c r="F4293" s="282"/>
      <c r="G4293" s="25"/>
      <c r="H4293" s="264"/>
    </row>
    <row r="4294" spans="1:8" s="26" customFormat="1" ht="20.25" customHeight="1" x14ac:dyDescent="0.2">
      <c r="A4294" s="44"/>
      <c r="B4294" s="72"/>
      <c r="C4294" s="63"/>
      <c r="D4294" s="63"/>
      <c r="E4294" s="63"/>
      <c r="F4294" s="145"/>
      <c r="G4294" s="25"/>
      <c r="H4294" s="264"/>
    </row>
    <row r="4295" spans="1:8" s="26" customFormat="1" ht="20.25" customHeight="1" x14ac:dyDescent="0.2">
      <c r="A4295" s="42">
        <v>410000</v>
      </c>
      <c r="B4295" s="43" t="s">
        <v>42</v>
      </c>
      <c r="C4295" s="41">
        <f>C4296+C4301+C4313+C4317+0</f>
        <v>16375900</v>
      </c>
      <c r="D4295" s="41">
        <f>D4296+D4301+D4313+D4317+0</f>
        <v>15236000</v>
      </c>
      <c r="E4295" s="41">
        <f>E4296+E4301+E4313+E4317+0</f>
        <v>0</v>
      </c>
      <c r="F4295" s="283">
        <f t="shared" ref="F4295:F4328" si="1633">D4295/C4295*100</f>
        <v>93.039161206406973</v>
      </c>
      <c r="G4295" s="25"/>
      <c r="H4295" s="264"/>
    </row>
    <row r="4296" spans="1:8" s="26" customFormat="1" ht="40.5" customHeight="1" x14ac:dyDescent="0.2">
      <c r="A4296" s="42">
        <v>411000</v>
      </c>
      <c r="B4296" s="43" t="s">
        <v>43</v>
      </c>
      <c r="C4296" s="41">
        <f t="shared" ref="C4296" si="1634">SUM(C4297:C4300)</f>
        <v>1747000</v>
      </c>
      <c r="D4296" s="41">
        <f t="shared" ref="D4296" si="1635">SUM(D4297:D4300)</f>
        <v>1759800</v>
      </c>
      <c r="E4296" s="41">
        <f>SUM(E4297:E4300)</f>
        <v>0</v>
      </c>
      <c r="F4296" s="283">
        <f t="shared" si="1633"/>
        <v>100.73268460217515</v>
      </c>
      <c r="G4296" s="25"/>
      <c r="H4296" s="264"/>
    </row>
    <row r="4297" spans="1:8" s="26" customFormat="1" ht="20.25" customHeight="1" x14ac:dyDescent="0.2">
      <c r="A4297" s="52">
        <v>411100</v>
      </c>
      <c r="B4297" s="45" t="s">
        <v>44</v>
      </c>
      <c r="C4297" s="54">
        <v>1642000</v>
      </c>
      <c r="D4297" s="46">
        <v>1690000</v>
      </c>
      <c r="E4297" s="54">
        <v>0</v>
      </c>
      <c r="F4297" s="280">
        <f t="shared" si="1633"/>
        <v>102.92326431181486</v>
      </c>
      <c r="G4297" s="25"/>
      <c r="H4297" s="264"/>
    </row>
    <row r="4298" spans="1:8" s="26" customFormat="1" ht="60.75" customHeight="1" x14ac:dyDescent="0.2">
      <c r="A4298" s="52">
        <v>411200</v>
      </c>
      <c r="B4298" s="45" t="s">
        <v>45</v>
      </c>
      <c r="C4298" s="54">
        <v>62000</v>
      </c>
      <c r="D4298" s="46">
        <v>53000</v>
      </c>
      <c r="E4298" s="54">
        <v>0</v>
      </c>
      <c r="F4298" s="280">
        <f t="shared" si="1633"/>
        <v>85.483870967741936</v>
      </c>
      <c r="G4298" s="25"/>
      <c r="H4298" s="264"/>
    </row>
    <row r="4299" spans="1:8" s="26" customFormat="1" ht="60.75" customHeight="1" x14ac:dyDescent="0.2">
      <c r="A4299" s="52">
        <v>411300</v>
      </c>
      <c r="B4299" s="45" t="s">
        <v>46</v>
      </c>
      <c r="C4299" s="54">
        <v>28000</v>
      </c>
      <c r="D4299" s="46">
        <v>12000</v>
      </c>
      <c r="E4299" s="54">
        <v>0</v>
      </c>
      <c r="F4299" s="280">
        <f t="shared" si="1633"/>
        <v>42.857142857142854</v>
      </c>
      <c r="G4299" s="25"/>
      <c r="H4299" s="264"/>
    </row>
    <row r="4300" spans="1:8" s="26" customFormat="1" ht="40.5" customHeight="1" x14ac:dyDescent="0.2">
      <c r="A4300" s="52">
        <v>411400</v>
      </c>
      <c r="B4300" s="45" t="s">
        <v>47</v>
      </c>
      <c r="C4300" s="54">
        <v>15000</v>
      </c>
      <c r="D4300" s="46">
        <v>4800</v>
      </c>
      <c r="E4300" s="54">
        <v>0</v>
      </c>
      <c r="F4300" s="280">
        <f t="shared" si="1633"/>
        <v>32</v>
      </c>
      <c r="G4300" s="25"/>
      <c r="H4300" s="264"/>
    </row>
    <row r="4301" spans="1:8" s="26" customFormat="1" ht="40.5" customHeight="1" x14ac:dyDescent="0.2">
      <c r="A4301" s="42">
        <v>412000</v>
      </c>
      <c r="B4301" s="47" t="s">
        <v>48</v>
      </c>
      <c r="C4301" s="41">
        <f>SUM(C4302:C4312)</f>
        <v>558900</v>
      </c>
      <c r="D4301" s="41">
        <f>SUM(D4302:D4312)</f>
        <v>206200</v>
      </c>
      <c r="E4301" s="41">
        <f>SUM(E4302:E4312)</f>
        <v>0</v>
      </c>
      <c r="F4301" s="283">
        <f t="shared" si="1633"/>
        <v>36.893898729647525</v>
      </c>
      <c r="G4301" s="25"/>
      <c r="H4301" s="264"/>
    </row>
    <row r="4302" spans="1:8" s="26" customFormat="1" x14ac:dyDescent="0.2">
      <c r="A4302" s="52">
        <v>412100</v>
      </c>
      <c r="B4302" s="45" t="s">
        <v>49</v>
      </c>
      <c r="C4302" s="54">
        <v>7000</v>
      </c>
      <c r="D4302" s="46">
        <v>7100</v>
      </c>
      <c r="E4302" s="54">
        <v>0</v>
      </c>
      <c r="F4302" s="280">
        <f t="shared" si="1633"/>
        <v>101.42857142857142</v>
      </c>
      <c r="G4302" s="25"/>
      <c r="H4302" s="264"/>
    </row>
    <row r="4303" spans="1:8" s="26" customFormat="1" ht="40.5" x14ac:dyDescent="0.2">
      <c r="A4303" s="52">
        <v>412200</v>
      </c>
      <c r="B4303" s="45" t="s">
        <v>50</v>
      </c>
      <c r="C4303" s="54">
        <v>17500.000000000029</v>
      </c>
      <c r="D4303" s="46">
        <v>16200</v>
      </c>
      <c r="E4303" s="54">
        <v>0</v>
      </c>
      <c r="F4303" s="280">
        <f t="shared" si="1633"/>
        <v>92.571428571428413</v>
      </c>
      <c r="G4303" s="25"/>
      <c r="H4303" s="264"/>
    </row>
    <row r="4304" spans="1:8" s="26" customFormat="1" x14ac:dyDescent="0.2">
      <c r="A4304" s="52">
        <v>412300</v>
      </c>
      <c r="B4304" s="45" t="s">
        <v>51</v>
      </c>
      <c r="C4304" s="54">
        <v>17000</v>
      </c>
      <c r="D4304" s="46">
        <v>17000</v>
      </c>
      <c r="E4304" s="54">
        <v>0</v>
      </c>
      <c r="F4304" s="280">
        <f t="shared" si="1633"/>
        <v>100</v>
      </c>
      <c r="G4304" s="25"/>
      <c r="H4304" s="264"/>
    </row>
    <row r="4305" spans="1:8" s="26" customFormat="1" x14ac:dyDescent="0.2">
      <c r="A4305" s="52">
        <v>412500</v>
      </c>
      <c r="B4305" s="45" t="s">
        <v>55</v>
      </c>
      <c r="C4305" s="54">
        <v>24499.999999999985</v>
      </c>
      <c r="D4305" s="46">
        <v>20000</v>
      </c>
      <c r="E4305" s="54">
        <v>0</v>
      </c>
      <c r="F4305" s="280">
        <f t="shared" si="1633"/>
        <v>81.632653061224531</v>
      </c>
      <c r="G4305" s="25"/>
      <c r="H4305" s="264"/>
    </row>
    <row r="4306" spans="1:8" s="26" customFormat="1" x14ac:dyDescent="0.2">
      <c r="A4306" s="52">
        <v>412600</v>
      </c>
      <c r="B4306" s="45" t="s">
        <v>56</v>
      </c>
      <c r="C4306" s="54">
        <v>89999.999999999985</v>
      </c>
      <c r="D4306" s="46">
        <v>51000</v>
      </c>
      <c r="E4306" s="54">
        <v>0</v>
      </c>
      <c r="F4306" s="280">
        <f t="shared" si="1633"/>
        <v>56.666666666666679</v>
      </c>
      <c r="G4306" s="25"/>
      <c r="H4306" s="264"/>
    </row>
    <row r="4307" spans="1:8" s="26" customFormat="1" x14ac:dyDescent="0.2">
      <c r="A4307" s="52">
        <v>412700</v>
      </c>
      <c r="B4307" s="45" t="s">
        <v>58</v>
      </c>
      <c r="C4307" s="54">
        <v>310000</v>
      </c>
      <c r="D4307" s="46">
        <v>6200</v>
      </c>
      <c r="E4307" s="54">
        <v>0</v>
      </c>
      <c r="F4307" s="280"/>
      <c r="G4307" s="25"/>
      <c r="H4307" s="264"/>
    </row>
    <row r="4308" spans="1:8" s="26" customFormat="1" x14ac:dyDescent="0.2">
      <c r="A4308" s="52">
        <v>412900</v>
      </c>
      <c r="B4308" s="49" t="s">
        <v>72</v>
      </c>
      <c r="C4308" s="54">
        <v>3000</v>
      </c>
      <c r="D4308" s="46">
        <v>3000</v>
      </c>
      <c r="E4308" s="54">
        <v>0</v>
      </c>
      <c r="F4308" s="280">
        <f t="shared" si="1633"/>
        <v>100</v>
      </c>
      <c r="G4308" s="25"/>
      <c r="H4308" s="264"/>
    </row>
    <row r="4309" spans="1:8" s="26" customFormat="1" x14ac:dyDescent="0.2">
      <c r="A4309" s="52">
        <v>412900</v>
      </c>
      <c r="B4309" s="49" t="s">
        <v>73</v>
      </c>
      <c r="C4309" s="54">
        <v>80000</v>
      </c>
      <c r="D4309" s="46">
        <v>76500</v>
      </c>
      <c r="E4309" s="54">
        <v>0</v>
      </c>
      <c r="F4309" s="280">
        <f t="shared" si="1633"/>
        <v>95.625</v>
      </c>
      <c r="G4309" s="25"/>
      <c r="H4309" s="264"/>
    </row>
    <row r="4310" spans="1:8" s="26" customFormat="1" x14ac:dyDescent="0.2">
      <c r="A4310" s="52">
        <v>412900</v>
      </c>
      <c r="B4310" s="49" t="s">
        <v>74</v>
      </c>
      <c r="C4310" s="54">
        <v>4000</v>
      </c>
      <c r="D4310" s="46">
        <v>3999.9999999999995</v>
      </c>
      <c r="E4310" s="54">
        <v>0</v>
      </c>
      <c r="F4310" s="280">
        <f t="shared" si="1633"/>
        <v>99.999999999999986</v>
      </c>
      <c r="G4310" s="25"/>
      <c r="H4310" s="264"/>
    </row>
    <row r="4311" spans="1:8" s="26" customFormat="1" x14ac:dyDescent="0.2">
      <c r="A4311" s="52">
        <v>412900</v>
      </c>
      <c r="B4311" s="49" t="s">
        <v>75</v>
      </c>
      <c r="C4311" s="54">
        <v>2500</v>
      </c>
      <c r="D4311" s="46">
        <v>2000</v>
      </c>
      <c r="E4311" s="54">
        <v>0</v>
      </c>
      <c r="F4311" s="280">
        <f t="shared" si="1633"/>
        <v>80</v>
      </c>
      <c r="G4311" s="25"/>
      <c r="H4311" s="264"/>
    </row>
    <row r="4312" spans="1:8" s="26" customFormat="1" x14ac:dyDescent="0.2">
      <c r="A4312" s="52">
        <v>412900</v>
      </c>
      <c r="B4312" s="45" t="s">
        <v>76</v>
      </c>
      <c r="C4312" s="54">
        <v>3400</v>
      </c>
      <c r="D4312" s="46">
        <v>3200</v>
      </c>
      <c r="E4312" s="54">
        <v>0</v>
      </c>
      <c r="F4312" s="280">
        <f t="shared" si="1633"/>
        <v>94.117647058823522</v>
      </c>
      <c r="G4312" s="25"/>
      <c r="H4312" s="264"/>
    </row>
    <row r="4313" spans="1:8" s="26" customFormat="1" x14ac:dyDescent="0.2">
      <c r="A4313" s="42">
        <v>414000</v>
      </c>
      <c r="B4313" s="47" t="s">
        <v>106</v>
      </c>
      <c r="C4313" s="41">
        <f>SUM(C4314:C4316)</f>
        <v>13800000</v>
      </c>
      <c r="D4313" s="41">
        <f>SUM(D4314:D4316)</f>
        <v>13000000</v>
      </c>
      <c r="E4313" s="41">
        <f>SUM(E4314:E4316)</f>
        <v>0</v>
      </c>
      <c r="F4313" s="283">
        <f t="shared" si="1633"/>
        <v>94.20289855072464</v>
      </c>
      <c r="G4313" s="25"/>
      <c r="H4313" s="264"/>
    </row>
    <row r="4314" spans="1:8" s="26" customFormat="1" x14ac:dyDescent="0.2">
      <c r="A4314" s="52">
        <v>414100</v>
      </c>
      <c r="B4314" s="45" t="s">
        <v>112</v>
      </c>
      <c r="C4314" s="54">
        <v>10800000</v>
      </c>
      <c r="D4314" s="46">
        <v>10000000</v>
      </c>
      <c r="E4314" s="54">
        <v>0</v>
      </c>
      <c r="F4314" s="280">
        <f t="shared" si="1633"/>
        <v>92.592592592592595</v>
      </c>
      <c r="G4314" s="25"/>
      <c r="H4314" s="264"/>
    </row>
    <row r="4315" spans="1:8" s="26" customFormat="1" x14ac:dyDescent="0.2">
      <c r="A4315" s="52">
        <v>414100</v>
      </c>
      <c r="B4315" s="45" t="s">
        <v>113</v>
      </c>
      <c r="C4315" s="54">
        <v>1999999.9999999995</v>
      </c>
      <c r="D4315" s="46">
        <v>2000000</v>
      </c>
      <c r="E4315" s="54">
        <v>0</v>
      </c>
      <c r="F4315" s="280">
        <f t="shared" si="1633"/>
        <v>100.00000000000003</v>
      </c>
      <c r="G4315" s="25"/>
      <c r="H4315" s="264"/>
    </row>
    <row r="4316" spans="1:8" s="26" customFormat="1" x14ac:dyDescent="0.2">
      <c r="A4316" s="52">
        <v>414100</v>
      </c>
      <c r="B4316" s="45" t="s">
        <v>114</v>
      </c>
      <c r="C4316" s="54">
        <v>1000000</v>
      </c>
      <c r="D4316" s="46">
        <v>1000000</v>
      </c>
      <c r="E4316" s="54">
        <v>0</v>
      </c>
      <c r="F4316" s="280">
        <f t="shared" si="1633"/>
        <v>100</v>
      </c>
      <c r="G4316" s="25"/>
      <c r="H4316" s="264"/>
    </row>
    <row r="4317" spans="1:8" s="79" customFormat="1" x14ac:dyDescent="0.2">
      <c r="A4317" s="42">
        <v>415000</v>
      </c>
      <c r="B4317" s="47" t="s">
        <v>118</v>
      </c>
      <c r="C4317" s="41">
        <f>SUM(C4318:C4319)</f>
        <v>269999.99999999953</v>
      </c>
      <c r="D4317" s="41">
        <f>SUM(D4318:D4319)</f>
        <v>270000</v>
      </c>
      <c r="E4317" s="41">
        <f>SUM(E4318:E4319)</f>
        <v>0</v>
      </c>
      <c r="F4317" s="283">
        <f t="shared" si="1633"/>
        <v>100.00000000000017</v>
      </c>
      <c r="G4317" s="270"/>
      <c r="H4317" s="264"/>
    </row>
    <row r="4318" spans="1:8" s="26" customFormat="1" x14ac:dyDescent="0.2">
      <c r="A4318" s="52">
        <v>415200</v>
      </c>
      <c r="B4318" s="45" t="s">
        <v>346</v>
      </c>
      <c r="C4318" s="54">
        <v>19999.999999999996</v>
      </c>
      <c r="D4318" s="46">
        <v>20000</v>
      </c>
      <c r="E4318" s="54">
        <v>0</v>
      </c>
      <c r="F4318" s="280">
        <f t="shared" si="1633"/>
        <v>100.00000000000003</v>
      </c>
      <c r="G4318" s="25"/>
      <c r="H4318" s="264"/>
    </row>
    <row r="4319" spans="1:8" s="26" customFormat="1" x14ac:dyDescent="0.2">
      <c r="A4319" s="52">
        <v>415200</v>
      </c>
      <c r="B4319" s="45" t="s">
        <v>726</v>
      </c>
      <c r="C4319" s="54">
        <v>249999.99999999953</v>
      </c>
      <c r="D4319" s="46">
        <v>250000</v>
      </c>
      <c r="E4319" s="54">
        <v>0</v>
      </c>
      <c r="F4319" s="280">
        <f t="shared" si="1633"/>
        <v>100.00000000000017</v>
      </c>
      <c r="G4319" s="25"/>
      <c r="H4319" s="264"/>
    </row>
    <row r="4320" spans="1:8" s="26" customFormat="1" x14ac:dyDescent="0.2">
      <c r="A4320" s="42">
        <v>510000</v>
      </c>
      <c r="B4320" s="47" t="s">
        <v>245</v>
      </c>
      <c r="C4320" s="41">
        <f>C4321+C4323</f>
        <v>10500</v>
      </c>
      <c r="D4320" s="41">
        <f>D4321+D4323</f>
        <v>13200</v>
      </c>
      <c r="E4320" s="41">
        <f>E4321+E4323</f>
        <v>0</v>
      </c>
      <c r="F4320" s="283">
        <f t="shared" si="1633"/>
        <v>125.71428571428571</v>
      </c>
      <c r="G4320" s="25"/>
      <c r="H4320" s="264"/>
    </row>
    <row r="4321" spans="1:8" s="26" customFormat="1" x14ac:dyDescent="0.2">
      <c r="A4321" s="42">
        <v>511000</v>
      </c>
      <c r="B4321" s="47" t="s">
        <v>246</v>
      </c>
      <c r="C4321" s="41">
        <f>SUM(C4322:C4322)</f>
        <v>7500</v>
      </c>
      <c r="D4321" s="41">
        <f>SUM(D4322:D4322)</f>
        <v>9000</v>
      </c>
      <c r="E4321" s="41">
        <f>SUM(E4322:E4322)</f>
        <v>0</v>
      </c>
      <c r="F4321" s="283">
        <f t="shared" si="1633"/>
        <v>120</v>
      </c>
      <c r="G4321" s="25"/>
      <c r="H4321" s="264"/>
    </row>
    <row r="4322" spans="1:8" s="26" customFormat="1" x14ac:dyDescent="0.2">
      <c r="A4322" s="52">
        <v>511300</v>
      </c>
      <c r="B4322" s="45" t="s">
        <v>249</v>
      </c>
      <c r="C4322" s="54">
        <v>7500</v>
      </c>
      <c r="D4322" s="46">
        <v>9000</v>
      </c>
      <c r="E4322" s="54">
        <v>0</v>
      </c>
      <c r="F4322" s="280">
        <f t="shared" si="1633"/>
        <v>120</v>
      </c>
      <c r="G4322" s="25"/>
      <c r="H4322" s="264"/>
    </row>
    <row r="4323" spans="1:8" s="51" customFormat="1" x14ac:dyDescent="0.2">
      <c r="A4323" s="42">
        <v>516000</v>
      </c>
      <c r="B4323" s="47" t="s">
        <v>257</v>
      </c>
      <c r="C4323" s="41">
        <f t="shared" ref="C4323" si="1636">SUM(C4324)</f>
        <v>3000</v>
      </c>
      <c r="D4323" s="41">
        <f t="shared" ref="D4323" si="1637">SUM(D4324)</f>
        <v>4200</v>
      </c>
      <c r="E4323" s="41">
        <f t="shared" ref="E4323" si="1638">SUM(E4324)</f>
        <v>0</v>
      </c>
      <c r="F4323" s="283">
        <f t="shared" si="1633"/>
        <v>140</v>
      </c>
      <c r="G4323" s="266"/>
      <c r="H4323" s="264"/>
    </row>
    <row r="4324" spans="1:8" s="26" customFormat="1" x14ac:dyDescent="0.2">
      <c r="A4324" s="52">
        <v>516100</v>
      </c>
      <c r="B4324" s="45" t="s">
        <v>257</v>
      </c>
      <c r="C4324" s="54">
        <v>3000</v>
      </c>
      <c r="D4324" s="46">
        <v>4200</v>
      </c>
      <c r="E4324" s="54">
        <v>0</v>
      </c>
      <c r="F4324" s="280">
        <f t="shared" si="1633"/>
        <v>140</v>
      </c>
      <c r="G4324" s="25"/>
      <c r="H4324" s="264"/>
    </row>
    <row r="4325" spans="1:8" s="51" customFormat="1" x14ac:dyDescent="0.2">
      <c r="A4325" s="42">
        <v>630000</v>
      </c>
      <c r="B4325" s="47" t="s">
        <v>277</v>
      </c>
      <c r="C4325" s="41">
        <f>0+C4326</f>
        <v>9900</v>
      </c>
      <c r="D4325" s="41">
        <f>0+D4326</f>
        <v>0</v>
      </c>
      <c r="E4325" s="41">
        <f>0+E4326</f>
        <v>0</v>
      </c>
      <c r="F4325" s="283">
        <f t="shared" si="1633"/>
        <v>0</v>
      </c>
      <c r="G4325" s="266"/>
      <c r="H4325" s="264"/>
    </row>
    <row r="4326" spans="1:8" s="51" customFormat="1" x14ac:dyDescent="0.2">
      <c r="A4326" s="42">
        <v>638000</v>
      </c>
      <c r="B4326" s="47" t="s">
        <v>284</v>
      </c>
      <c r="C4326" s="41">
        <f t="shared" ref="C4326" si="1639">C4327</f>
        <v>9900</v>
      </c>
      <c r="D4326" s="41">
        <f t="shared" ref="D4326" si="1640">D4327</f>
        <v>0</v>
      </c>
      <c r="E4326" s="41">
        <f t="shared" ref="E4326" si="1641">E4327</f>
        <v>0</v>
      </c>
      <c r="F4326" s="283">
        <f t="shared" si="1633"/>
        <v>0</v>
      </c>
      <c r="G4326" s="266"/>
      <c r="H4326" s="264"/>
    </row>
    <row r="4327" spans="1:8" s="26" customFormat="1" x14ac:dyDescent="0.2">
      <c r="A4327" s="52">
        <v>638100</v>
      </c>
      <c r="B4327" s="45" t="s">
        <v>285</v>
      </c>
      <c r="C4327" s="54">
        <v>9900</v>
      </c>
      <c r="D4327" s="46">
        <v>0</v>
      </c>
      <c r="E4327" s="54">
        <v>0</v>
      </c>
      <c r="F4327" s="280">
        <f t="shared" si="1633"/>
        <v>0</v>
      </c>
      <c r="G4327" s="25"/>
      <c r="H4327" s="264"/>
    </row>
    <row r="4328" spans="1:8" s="26" customFormat="1" ht="20.25" customHeight="1" x14ac:dyDescent="0.2">
      <c r="A4328" s="82"/>
      <c r="B4328" s="76" t="s">
        <v>294</v>
      </c>
      <c r="C4328" s="80">
        <f>C4295+C4320+C4325+0</f>
        <v>16396300</v>
      </c>
      <c r="D4328" s="80">
        <f>D4295+D4320+D4325+0</f>
        <v>15249200</v>
      </c>
      <c r="E4328" s="80">
        <f>E4295+E4320+E4325+0</f>
        <v>0</v>
      </c>
      <c r="F4328" s="30">
        <f t="shared" si="1633"/>
        <v>93.003909418588336</v>
      </c>
      <c r="G4328" s="25"/>
      <c r="H4328" s="264"/>
    </row>
    <row r="4329" spans="1:8" s="26" customFormat="1" ht="20.25" customHeight="1" x14ac:dyDescent="0.2">
      <c r="A4329" s="36"/>
      <c r="B4329" s="45"/>
      <c r="C4329" s="46"/>
      <c r="D4329" s="46"/>
      <c r="E4329" s="46"/>
      <c r="F4329" s="282"/>
      <c r="G4329" s="25"/>
      <c r="H4329" s="264"/>
    </row>
    <row r="4330" spans="1:8" s="26" customFormat="1" ht="20.25" customHeight="1" x14ac:dyDescent="0.2">
      <c r="A4330" s="39"/>
      <c r="B4330" s="40"/>
      <c r="C4330" s="63"/>
      <c r="D4330" s="63"/>
      <c r="E4330" s="63"/>
      <c r="F4330" s="145"/>
      <c r="G4330" s="25"/>
      <c r="H4330" s="264"/>
    </row>
    <row r="4331" spans="1:8" s="26" customFormat="1" ht="20.25" customHeight="1" x14ac:dyDescent="0.2">
      <c r="A4331" s="44" t="s">
        <v>506</v>
      </c>
      <c r="B4331" s="47"/>
      <c r="C4331" s="46"/>
      <c r="D4331" s="46"/>
      <c r="E4331" s="46"/>
      <c r="F4331" s="282"/>
      <c r="G4331" s="25"/>
      <c r="H4331" s="264"/>
    </row>
    <row r="4332" spans="1:8" s="26" customFormat="1" ht="20.25" customHeight="1" x14ac:dyDescent="0.2">
      <c r="A4332" s="44" t="s">
        <v>505</v>
      </c>
      <c r="B4332" s="47"/>
      <c r="C4332" s="46"/>
      <c r="D4332" s="46"/>
      <c r="E4332" s="46"/>
      <c r="F4332" s="282"/>
      <c r="G4332" s="25"/>
      <c r="H4332" s="264"/>
    </row>
    <row r="4333" spans="1:8" s="26" customFormat="1" ht="20.25" customHeight="1" x14ac:dyDescent="0.2">
      <c r="A4333" s="44" t="s">
        <v>410</v>
      </c>
      <c r="B4333" s="47"/>
      <c r="C4333" s="46"/>
      <c r="D4333" s="46"/>
      <c r="E4333" s="46"/>
      <c r="F4333" s="282"/>
      <c r="G4333" s="25"/>
      <c r="H4333" s="264"/>
    </row>
    <row r="4334" spans="1:8" s="26" customFormat="1" ht="20.25" customHeight="1" x14ac:dyDescent="0.2">
      <c r="A4334" s="44" t="s">
        <v>293</v>
      </c>
      <c r="B4334" s="47"/>
      <c r="C4334" s="46"/>
      <c r="D4334" s="46"/>
      <c r="E4334" s="46"/>
      <c r="F4334" s="282"/>
      <c r="G4334" s="25"/>
      <c r="H4334" s="264"/>
    </row>
    <row r="4335" spans="1:8" s="26" customFormat="1" ht="20.25" customHeight="1" x14ac:dyDescent="0.2">
      <c r="A4335" s="44"/>
      <c r="B4335" s="72"/>
      <c r="C4335" s="63"/>
      <c r="D4335" s="63"/>
      <c r="E4335" s="63"/>
      <c r="F4335" s="145"/>
      <c r="G4335" s="25"/>
      <c r="H4335" s="264"/>
    </row>
    <row r="4336" spans="1:8" s="26" customFormat="1" ht="20.25" customHeight="1" x14ac:dyDescent="0.2">
      <c r="A4336" s="42">
        <v>410000</v>
      </c>
      <c r="B4336" s="43" t="s">
        <v>42</v>
      </c>
      <c r="C4336" s="41">
        <f t="shared" ref="C4336" si="1642">C4337+C4342+C4355</f>
        <v>535300.00000000035</v>
      </c>
      <c r="D4336" s="41">
        <f t="shared" ref="D4336" si="1643">D4337+D4342+D4355</f>
        <v>573300</v>
      </c>
      <c r="E4336" s="41">
        <f>E4337+E4342+E4355</f>
        <v>50900</v>
      </c>
      <c r="F4336" s="283">
        <f t="shared" ref="F4336:F4354" si="1644">D4336/C4336*100</f>
        <v>107.09882308985608</v>
      </c>
      <c r="G4336" s="25"/>
      <c r="H4336" s="264"/>
    </row>
    <row r="4337" spans="1:8" s="26" customFormat="1" ht="40.5" customHeight="1" x14ac:dyDescent="0.2">
      <c r="A4337" s="42">
        <v>411000</v>
      </c>
      <c r="B4337" s="43" t="s">
        <v>43</v>
      </c>
      <c r="C4337" s="41">
        <f t="shared" ref="C4337" si="1645">SUM(C4338:C4341)</f>
        <v>388600.00000000035</v>
      </c>
      <c r="D4337" s="41">
        <f t="shared" ref="D4337" si="1646">SUM(D4338:D4341)</f>
        <v>422500</v>
      </c>
      <c r="E4337" s="41">
        <f>SUM(E4338:E4341)</f>
        <v>0</v>
      </c>
      <c r="F4337" s="283">
        <f t="shared" si="1644"/>
        <v>108.72362326299528</v>
      </c>
      <c r="G4337" s="25"/>
      <c r="H4337" s="264"/>
    </row>
    <row r="4338" spans="1:8" s="26" customFormat="1" ht="20.25" customHeight="1" x14ac:dyDescent="0.2">
      <c r="A4338" s="52">
        <v>411100</v>
      </c>
      <c r="B4338" s="45" t="s">
        <v>44</v>
      </c>
      <c r="C4338" s="54">
        <v>343000.00000000035</v>
      </c>
      <c r="D4338" s="46">
        <v>380000</v>
      </c>
      <c r="E4338" s="54">
        <v>0</v>
      </c>
      <c r="F4338" s="280">
        <f t="shared" si="1644"/>
        <v>110.78717201166171</v>
      </c>
      <c r="G4338" s="25"/>
      <c r="H4338" s="264"/>
    </row>
    <row r="4339" spans="1:8" s="26" customFormat="1" ht="60.75" customHeight="1" x14ac:dyDescent="0.2">
      <c r="A4339" s="52">
        <v>411200</v>
      </c>
      <c r="B4339" s="45" t="s">
        <v>45</v>
      </c>
      <c r="C4339" s="54">
        <v>28000</v>
      </c>
      <c r="D4339" s="46">
        <v>28400</v>
      </c>
      <c r="E4339" s="54">
        <v>0</v>
      </c>
      <c r="F4339" s="280">
        <f t="shared" si="1644"/>
        <v>101.42857142857142</v>
      </c>
      <c r="G4339" s="25"/>
      <c r="H4339" s="264"/>
    </row>
    <row r="4340" spans="1:8" s="26" customFormat="1" ht="60.75" customHeight="1" x14ac:dyDescent="0.2">
      <c r="A4340" s="52">
        <v>411300</v>
      </c>
      <c r="B4340" s="45" t="s">
        <v>46</v>
      </c>
      <c r="C4340" s="54">
        <v>14600</v>
      </c>
      <c r="D4340" s="46">
        <v>9100</v>
      </c>
      <c r="E4340" s="54">
        <v>0</v>
      </c>
      <c r="F4340" s="280">
        <f t="shared" si="1644"/>
        <v>62.328767123287676</v>
      </c>
      <c r="G4340" s="25"/>
      <c r="H4340" s="264"/>
    </row>
    <row r="4341" spans="1:8" s="26" customFormat="1" ht="40.5" customHeight="1" x14ac:dyDescent="0.2">
      <c r="A4341" s="52">
        <v>411400</v>
      </c>
      <c r="B4341" s="45" t="s">
        <v>47</v>
      </c>
      <c r="C4341" s="54">
        <v>2999.9999999999991</v>
      </c>
      <c r="D4341" s="46">
        <v>5000</v>
      </c>
      <c r="E4341" s="54">
        <v>0</v>
      </c>
      <c r="F4341" s="280">
        <f t="shared" si="1644"/>
        <v>166.66666666666671</v>
      </c>
      <c r="G4341" s="25"/>
      <c r="H4341" s="264"/>
    </row>
    <row r="4342" spans="1:8" s="26" customFormat="1" ht="40.5" customHeight="1" x14ac:dyDescent="0.2">
      <c r="A4342" s="42">
        <v>412000</v>
      </c>
      <c r="B4342" s="47" t="s">
        <v>48</v>
      </c>
      <c r="C4342" s="41">
        <f t="shared" ref="C4342" si="1647">SUM(C4343:C4354)</f>
        <v>146700.00000000003</v>
      </c>
      <c r="D4342" s="41">
        <f t="shared" ref="D4342" si="1648">SUM(D4343:D4354)</f>
        <v>150800</v>
      </c>
      <c r="E4342" s="41">
        <f>SUM(E4343:E4354)</f>
        <v>31000</v>
      </c>
      <c r="F4342" s="283">
        <f t="shared" si="1644"/>
        <v>102.79481935923651</v>
      </c>
      <c r="G4342" s="25"/>
      <c r="H4342" s="264"/>
    </row>
    <row r="4343" spans="1:8" s="26" customFormat="1" ht="20.25" customHeight="1" x14ac:dyDescent="0.2">
      <c r="A4343" s="52">
        <v>412100</v>
      </c>
      <c r="B4343" s="45" t="s">
        <v>49</v>
      </c>
      <c r="C4343" s="54">
        <v>1800</v>
      </c>
      <c r="D4343" s="46">
        <v>1800</v>
      </c>
      <c r="E4343" s="54">
        <v>0</v>
      </c>
      <c r="F4343" s="280">
        <f t="shared" si="1644"/>
        <v>100</v>
      </c>
      <c r="G4343" s="25"/>
      <c r="H4343" s="264"/>
    </row>
    <row r="4344" spans="1:8" s="26" customFormat="1" ht="60.75" customHeight="1" x14ac:dyDescent="0.2">
      <c r="A4344" s="52">
        <v>412200</v>
      </c>
      <c r="B4344" s="45" t="s">
        <v>50</v>
      </c>
      <c r="C4344" s="54">
        <v>21600</v>
      </c>
      <c r="D4344" s="46">
        <v>22000</v>
      </c>
      <c r="E4344" s="54">
        <v>0</v>
      </c>
      <c r="F4344" s="280">
        <f t="shared" si="1644"/>
        <v>101.85185185185186</v>
      </c>
      <c r="G4344" s="25"/>
      <c r="H4344" s="264"/>
    </row>
    <row r="4345" spans="1:8" s="26" customFormat="1" ht="20.25" customHeight="1" x14ac:dyDescent="0.2">
      <c r="A4345" s="52">
        <v>412300</v>
      </c>
      <c r="B4345" s="45" t="s">
        <v>51</v>
      </c>
      <c r="C4345" s="54">
        <v>5000</v>
      </c>
      <c r="D4345" s="46">
        <v>4400</v>
      </c>
      <c r="E4345" s="54">
        <v>0</v>
      </c>
      <c r="F4345" s="280">
        <f t="shared" si="1644"/>
        <v>88</v>
      </c>
      <c r="G4345" s="25"/>
      <c r="H4345" s="264"/>
    </row>
    <row r="4346" spans="1:8" s="26" customFormat="1" ht="20.25" customHeight="1" x14ac:dyDescent="0.2">
      <c r="A4346" s="52">
        <v>412500</v>
      </c>
      <c r="B4346" s="45" t="s">
        <v>55</v>
      </c>
      <c r="C4346" s="54">
        <v>2300</v>
      </c>
      <c r="D4346" s="46">
        <v>2300</v>
      </c>
      <c r="E4346" s="54">
        <v>0</v>
      </c>
      <c r="F4346" s="280">
        <f t="shared" si="1644"/>
        <v>100</v>
      </c>
      <c r="G4346" s="25"/>
      <c r="H4346" s="264"/>
    </row>
    <row r="4347" spans="1:8" s="26" customFormat="1" ht="40.5" customHeight="1" x14ac:dyDescent="0.2">
      <c r="A4347" s="52">
        <v>412600</v>
      </c>
      <c r="B4347" s="45" t="s">
        <v>56</v>
      </c>
      <c r="C4347" s="54">
        <v>8600</v>
      </c>
      <c r="D4347" s="46">
        <v>12000</v>
      </c>
      <c r="E4347" s="54">
        <v>0</v>
      </c>
      <c r="F4347" s="280">
        <f t="shared" si="1644"/>
        <v>139.53488372093022</v>
      </c>
      <c r="G4347" s="25"/>
      <c r="H4347" s="264"/>
    </row>
    <row r="4348" spans="1:8" s="26" customFormat="1" ht="20.25" customHeight="1" x14ac:dyDescent="0.2">
      <c r="A4348" s="52">
        <v>412700</v>
      </c>
      <c r="B4348" s="45" t="s">
        <v>58</v>
      </c>
      <c r="C4348" s="54">
        <v>76100.000000000029</v>
      </c>
      <c r="D4348" s="46">
        <v>80000</v>
      </c>
      <c r="E4348" s="46">
        <v>31000</v>
      </c>
      <c r="F4348" s="280">
        <f t="shared" si="1644"/>
        <v>105.12483574244411</v>
      </c>
      <c r="G4348" s="25"/>
      <c r="H4348" s="264"/>
    </row>
    <row r="4349" spans="1:8" s="26" customFormat="1" ht="40.5" customHeight="1" x14ac:dyDescent="0.2">
      <c r="A4349" s="52">
        <v>412900</v>
      </c>
      <c r="B4349" s="49" t="s">
        <v>72</v>
      </c>
      <c r="C4349" s="54">
        <v>1500</v>
      </c>
      <c r="D4349" s="46">
        <v>2000</v>
      </c>
      <c r="E4349" s="54">
        <v>0</v>
      </c>
      <c r="F4349" s="280">
        <f t="shared" si="1644"/>
        <v>133.33333333333331</v>
      </c>
      <c r="G4349" s="25"/>
      <c r="H4349" s="264"/>
    </row>
    <row r="4350" spans="1:8" s="26" customFormat="1" ht="40.5" customHeight="1" x14ac:dyDescent="0.2">
      <c r="A4350" s="52">
        <v>412900</v>
      </c>
      <c r="B4350" s="49" t="s">
        <v>73</v>
      </c>
      <c r="C4350" s="54">
        <v>18000</v>
      </c>
      <c r="D4350" s="46">
        <v>15000</v>
      </c>
      <c r="E4350" s="54">
        <v>0</v>
      </c>
      <c r="F4350" s="280">
        <f t="shared" si="1644"/>
        <v>83.333333333333343</v>
      </c>
      <c r="G4350" s="25"/>
      <c r="H4350" s="264"/>
    </row>
    <row r="4351" spans="1:8" s="26" customFormat="1" ht="20.25" customHeight="1" x14ac:dyDescent="0.2">
      <c r="A4351" s="52">
        <v>412900</v>
      </c>
      <c r="B4351" s="49" t="s">
        <v>74</v>
      </c>
      <c r="C4351" s="54">
        <v>2000</v>
      </c>
      <c r="D4351" s="46">
        <v>1000</v>
      </c>
      <c r="E4351" s="54">
        <v>0</v>
      </c>
      <c r="F4351" s="280">
        <f t="shared" si="1644"/>
        <v>50</v>
      </c>
      <c r="G4351" s="25"/>
      <c r="H4351" s="264"/>
    </row>
    <row r="4352" spans="1:8" s="26" customFormat="1" ht="40.5" customHeight="1" x14ac:dyDescent="0.2">
      <c r="A4352" s="52">
        <v>412900</v>
      </c>
      <c r="B4352" s="49" t="s">
        <v>75</v>
      </c>
      <c r="C4352" s="54">
        <v>1000</v>
      </c>
      <c r="D4352" s="46">
        <v>1100</v>
      </c>
      <c r="E4352" s="54">
        <v>0</v>
      </c>
      <c r="F4352" s="280">
        <f t="shared" si="1644"/>
        <v>110.00000000000001</v>
      </c>
      <c r="G4352" s="25"/>
      <c r="H4352" s="264"/>
    </row>
    <row r="4353" spans="1:8" s="26" customFormat="1" ht="60.75" customHeight="1" x14ac:dyDescent="0.2">
      <c r="A4353" s="52">
        <v>412900</v>
      </c>
      <c r="B4353" s="49" t="s">
        <v>76</v>
      </c>
      <c r="C4353" s="54">
        <v>800</v>
      </c>
      <c r="D4353" s="46">
        <v>800</v>
      </c>
      <c r="E4353" s="54">
        <v>0</v>
      </c>
      <c r="F4353" s="280">
        <f t="shared" si="1644"/>
        <v>100</v>
      </c>
      <c r="G4353" s="25"/>
      <c r="H4353" s="264"/>
    </row>
    <row r="4354" spans="1:8" s="26" customFormat="1" ht="20.25" customHeight="1" x14ac:dyDescent="0.2">
      <c r="A4354" s="52">
        <v>412900</v>
      </c>
      <c r="B4354" s="45" t="s">
        <v>78</v>
      </c>
      <c r="C4354" s="54">
        <v>8000</v>
      </c>
      <c r="D4354" s="46">
        <v>8400</v>
      </c>
      <c r="E4354" s="54">
        <v>0</v>
      </c>
      <c r="F4354" s="280">
        <f t="shared" si="1644"/>
        <v>105</v>
      </c>
      <c r="G4354" s="25"/>
      <c r="H4354" s="264"/>
    </row>
    <row r="4355" spans="1:8" s="51" customFormat="1" ht="20.25" customHeight="1" x14ac:dyDescent="0.2">
      <c r="A4355" s="42">
        <v>415000</v>
      </c>
      <c r="B4355" s="47" t="s">
        <v>118</v>
      </c>
      <c r="C4355" s="41">
        <f t="shared" ref="C4355" si="1649">C4356</f>
        <v>0</v>
      </c>
      <c r="D4355" s="41">
        <f t="shared" ref="D4355" si="1650">D4356</f>
        <v>0</v>
      </c>
      <c r="E4355" s="41">
        <f t="shared" ref="E4355" si="1651">E4356</f>
        <v>19900</v>
      </c>
      <c r="F4355" s="283">
        <v>0</v>
      </c>
      <c r="G4355" s="266"/>
      <c r="H4355" s="264"/>
    </row>
    <row r="4356" spans="1:8" s="26" customFormat="1" ht="20.25" customHeight="1" x14ac:dyDescent="0.2">
      <c r="A4356" s="52">
        <v>415200</v>
      </c>
      <c r="B4356" s="45" t="s">
        <v>123</v>
      </c>
      <c r="C4356" s="54">
        <v>0</v>
      </c>
      <c r="D4356" s="46">
        <v>0</v>
      </c>
      <c r="E4356" s="46">
        <v>19900</v>
      </c>
      <c r="F4356" s="280">
        <v>0</v>
      </c>
      <c r="G4356" s="25"/>
      <c r="H4356" s="264"/>
    </row>
    <row r="4357" spans="1:8" s="26" customFormat="1" ht="40.5" customHeight="1" x14ac:dyDescent="0.2">
      <c r="A4357" s="42">
        <v>510000</v>
      </c>
      <c r="B4357" s="47" t="s">
        <v>245</v>
      </c>
      <c r="C4357" s="41">
        <f>C4358+0+C4361</f>
        <v>3500</v>
      </c>
      <c r="D4357" s="41">
        <f>D4358+0+D4361</f>
        <v>5000</v>
      </c>
      <c r="E4357" s="41">
        <f>E4358+0+E4361</f>
        <v>800000</v>
      </c>
      <c r="F4357" s="283">
        <f>D4357/C4357*100</f>
        <v>142.85714285714286</v>
      </c>
      <c r="G4357" s="25"/>
      <c r="H4357" s="264"/>
    </row>
    <row r="4358" spans="1:8" s="26" customFormat="1" ht="40.5" customHeight="1" x14ac:dyDescent="0.2">
      <c r="A4358" s="42">
        <v>511000</v>
      </c>
      <c r="B4358" s="47" t="s">
        <v>246</v>
      </c>
      <c r="C4358" s="41">
        <f t="shared" ref="C4358" si="1652">SUM(C4359:C4360)</f>
        <v>3500</v>
      </c>
      <c r="D4358" s="41">
        <f t="shared" ref="D4358" si="1653">SUM(D4359:D4360)</f>
        <v>5000</v>
      </c>
      <c r="E4358" s="41">
        <f>SUM(E4359:E4360)</f>
        <v>100000</v>
      </c>
      <c r="F4358" s="283">
        <f>D4358/C4358*100</f>
        <v>142.85714285714286</v>
      </c>
      <c r="G4358" s="25"/>
      <c r="H4358" s="264"/>
    </row>
    <row r="4359" spans="1:8" s="26" customFormat="1" ht="20.25" customHeight="1" x14ac:dyDescent="0.2">
      <c r="A4359" s="52">
        <v>511300</v>
      </c>
      <c r="B4359" s="45" t="s">
        <v>249</v>
      </c>
      <c r="C4359" s="54">
        <v>600</v>
      </c>
      <c r="D4359" s="46">
        <v>0</v>
      </c>
      <c r="E4359" s="54">
        <v>0</v>
      </c>
      <c r="F4359" s="280">
        <f>D4359/C4359*100</f>
        <v>0</v>
      </c>
      <c r="G4359" s="25"/>
      <c r="H4359" s="264"/>
    </row>
    <row r="4360" spans="1:8" s="26" customFormat="1" ht="40.5" customHeight="1" x14ac:dyDescent="0.2">
      <c r="A4360" s="52">
        <v>511700</v>
      </c>
      <c r="B4360" s="45" t="s">
        <v>252</v>
      </c>
      <c r="C4360" s="54">
        <v>2900</v>
      </c>
      <c r="D4360" s="46">
        <v>5000</v>
      </c>
      <c r="E4360" s="46">
        <v>100000</v>
      </c>
      <c r="F4360" s="280">
        <f>D4360/C4360*100</f>
        <v>172.41379310344826</v>
      </c>
      <c r="G4360" s="25"/>
      <c r="H4360" s="264"/>
    </row>
    <row r="4361" spans="1:8" s="51" customFormat="1" ht="60.75" customHeight="1" x14ac:dyDescent="0.2">
      <c r="A4361" s="57">
        <v>518000</v>
      </c>
      <c r="B4361" s="47" t="s">
        <v>258</v>
      </c>
      <c r="C4361" s="41">
        <f t="shared" ref="C4361" si="1654">C4362</f>
        <v>0</v>
      </c>
      <c r="D4361" s="41">
        <f t="shared" ref="D4361" si="1655">D4362</f>
        <v>0</v>
      </c>
      <c r="E4361" s="41">
        <f t="shared" ref="E4361" si="1656">E4362</f>
        <v>700000</v>
      </c>
      <c r="F4361" s="283">
        <v>0</v>
      </c>
      <c r="G4361" s="266"/>
      <c r="H4361" s="264"/>
    </row>
    <row r="4362" spans="1:8" s="26" customFormat="1" ht="40.5" customHeight="1" x14ac:dyDescent="0.2">
      <c r="A4362" s="48">
        <v>518100</v>
      </c>
      <c r="B4362" s="45" t="s">
        <v>258</v>
      </c>
      <c r="C4362" s="54">
        <v>0</v>
      </c>
      <c r="D4362" s="46">
        <v>0</v>
      </c>
      <c r="E4362" s="46">
        <v>700000</v>
      </c>
      <c r="F4362" s="280">
        <v>0</v>
      </c>
      <c r="G4362" s="25"/>
      <c r="H4362" s="264"/>
    </row>
    <row r="4363" spans="1:8" s="51" customFormat="1" ht="20.25" customHeight="1" x14ac:dyDescent="0.2">
      <c r="A4363" s="42">
        <v>630000</v>
      </c>
      <c r="B4363" s="47" t="s">
        <v>277</v>
      </c>
      <c r="C4363" s="41">
        <f>C4364+C4366</f>
        <v>39400</v>
      </c>
      <c r="D4363" s="41">
        <f>D4364+D4366</f>
        <v>0</v>
      </c>
      <c r="E4363" s="41">
        <f>E4364+E4366</f>
        <v>66900</v>
      </c>
      <c r="F4363" s="283">
        <f>D4363/C4363*100</f>
        <v>0</v>
      </c>
      <c r="G4363" s="266"/>
      <c r="H4363" s="264"/>
    </row>
    <row r="4364" spans="1:8" s="51" customFormat="1" ht="20.25" customHeight="1" x14ac:dyDescent="0.2">
      <c r="A4364" s="42">
        <v>631000</v>
      </c>
      <c r="B4364" s="47" t="s">
        <v>278</v>
      </c>
      <c r="C4364" s="41">
        <f>0+C4365</f>
        <v>0</v>
      </c>
      <c r="D4364" s="41">
        <f>0+D4365</f>
        <v>0</v>
      </c>
      <c r="E4364" s="41">
        <f>0+E4365</f>
        <v>66900</v>
      </c>
      <c r="F4364" s="283">
        <v>0</v>
      </c>
      <c r="G4364" s="266"/>
      <c r="H4364" s="264"/>
    </row>
    <row r="4365" spans="1:8" s="26" customFormat="1" ht="18.75" customHeight="1" x14ac:dyDescent="0.2">
      <c r="A4365" s="52">
        <v>631900</v>
      </c>
      <c r="B4365" s="45" t="s">
        <v>283</v>
      </c>
      <c r="C4365" s="54">
        <v>0</v>
      </c>
      <c r="D4365" s="46">
        <v>0</v>
      </c>
      <c r="E4365" s="46">
        <v>66900</v>
      </c>
      <c r="F4365" s="280">
        <v>0</v>
      </c>
      <c r="G4365" s="25"/>
      <c r="H4365" s="264"/>
    </row>
    <row r="4366" spans="1:8" s="51" customFormat="1" ht="18.75" customHeight="1" x14ac:dyDescent="0.2">
      <c r="A4366" s="42">
        <v>638000</v>
      </c>
      <c r="B4366" s="47" t="s">
        <v>284</v>
      </c>
      <c r="C4366" s="41">
        <f t="shared" ref="C4366" si="1657">C4367</f>
        <v>39400</v>
      </c>
      <c r="D4366" s="41">
        <f t="shared" ref="D4366" si="1658">D4367</f>
        <v>0</v>
      </c>
      <c r="E4366" s="41">
        <f t="shared" ref="E4366" si="1659">E4367</f>
        <v>0</v>
      </c>
      <c r="F4366" s="283">
        <f>D4366/C4366*100</f>
        <v>0</v>
      </c>
      <c r="G4366" s="266"/>
      <c r="H4366" s="264"/>
    </row>
    <row r="4367" spans="1:8" s="26" customFormat="1" ht="18.75" customHeight="1" x14ac:dyDescent="0.2">
      <c r="A4367" s="52">
        <v>638100</v>
      </c>
      <c r="B4367" s="45" t="s">
        <v>285</v>
      </c>
      <c r="C4367" s="54">
        <v>39400</v>
      </c>
      <c r="D4367" s="46">
        <v>0</v>
      </c>
      <c r="E4367" s="54">
        <v>0</v>
      </c>
      <c r="F4367" s="280">
        <f>D4367/C4367*100</f>
        <v>0</v>
      </c>
      <c r="G4367" s="25"/>
      <c r="H4367" s="264"/>
    </row>
    <row r="4368" spans="1:8" s="26" customFormat="1" ht="20.25" customHeight="1" x14ac:dyDescent="0.2">
      <c r="A4368" s="82"/>
      <c r="B4368" s="76" t="s">
        <v>294</v>
      </c>
      <c r="C4368" s="80">
        <f>C4336+C4357+C4363+0</f>
        <v>578200.00000000035</v>
      </c>
      <c r="D4368" s="80">
        <f>D4336+D4357+D4363+0</f>
        <v>578300</v>
      </c>
      <c r="E4368" s="80">
        <f>E4336+E4357+E4363+0</f>
        <v>917800</v>
      </c>
      <c r="F4368" s="30">
        <f>D4368/C4368*100</f>
        <v>100.0172950536146</v>
      </c>
      <c r="G4368" s="25"/>
      <c r="H4368" s="264"/>
    </row>
    <row r="4369" spans="1:8" s="26" customFormat="1" ht="20.25" customHeight="1" x14ac:dyDescent="0.2">
      <c r="A4369" s="44"/>
      <c r="B4369" s="45"/>
      <c r="C4369" s="46"/>
      <c r="D4369" s="46"/>
      <c r="E4369" s="46"/>
      <c r="F4369" s="282"/>
      <c r="G4369" s="25"/>
      <c r="H4369" s="264"/>
    </row>
    <row r="4370" spans="1:8" s="26" customFormat="1" ht="20.25" customHeight="1" x14ac:dyDescent="0.2">
      <c r="A4370" s="44"/>
      <c r="B4370" s="45"/>
      <c r="C4370" s="46"/>
      <c r="D4370" s="46"/>
      <c r="E4370" s="46"/>
      <c r="F4370" s="282"/>
      <c r="G4370" s="25"/>
      <c r="H4370" s="264"/>
    </row>
    <row r="4371" spans="1:8" s="26" customFormat="1" ht="20.25" customHeight="1" x14ac:dyDescent="0.2">
      <c r="A4371" s="44" t="s">
        <v>738</v>
      </c>
      <c r="B4371" s="47"/>
      <c r="C4371" s="46"/>
      <c r="D4371" s="46"/>
      <c r="E4371" s="46"/>
      <c r="F4371" s="282"/>
      <c r="G4371" s="25"/>
      <c r="H4371" s="264"/>
    </row>
    <row r="4372" spans="1:8" s="26" customFormat="1" ht="20.25" customHeight="1" x14ac:dyDescent="0.2">
      <c r="A4372" s="44" t="s">
        <v>739</v>
      </c>
      <c r="B4372" s="47"/>
      <c r="C4372" s="46"/>
      <c r="D4372" s="46"/>
      <c r="E4372" s="46"/>
      <c r="F4372" s="282"/>
      <c r="G4372" s="25"/>
      <c r="H4372" s="264"/>
    </row>
    <row r="4373" spans="1:8" s="26" customFormat="1" ht="20.25" customHeight="1" x14ac:dyDescent="0.2">
      <c r="A4373" s="44" t="s">
        <v>396</v>
      </c>
      <c r="B4373" s="47"/>
      <c r="C4373" s="46"/>
      <c r="D4373" s="46"/>
      <c r="E4373" s="46"/>
      <c r="F4373" s="282"/>
      <c r="G4373" s="25"/>
      <c r="H4373" s="264"/>
    </row>
    <row r="4374" spans="1:8" s="26" customFormat="1" ht="20.25" customHeight="1" x14ac:dyDescent="0.2">
      <c r="A4374" s="44" t="s">
        <v>293</v>
      </c>
      <c r="B4374" s="47"/>
      <c r="C4374" s="46"/>
      <c r="D4374" s="46"/>
      <c r="E4374" s="46"/>
      <c r="F4374" s="282"/>
      <c r="G4374" s="25"/>
      <c r="H4374" s="264"/>
    </row>
    <row r="4375" spans="1:8" s="26" customFormat="1" ht="20.25" customHeight="1" x14ac:dyDescent="0.2">
      <c r="A4375" s="44"/>
      <c r="B4375" s="72"/>
      <c r="C4375" s="46"/>
      <c r="D4375" s="46"/>
      <c r="E4375" s="46"/>
      <c r="F4375" s="282"/>
      <c r="G4375" s="25"/>
      <c r="H4375" s="264"/>
    </row>
    <row r="4376" spans="1:8" s="51" customFormat="1" x14ac:dyDescent="0.2">
      <c r="A4376" s="42">
        <v>410000</v>
      </c>
      <c r="B4376" s="43" t="s">
        <v>42</v>
      </c>
      <c r="C4376" s="41">
        <f>C4377+C4382+C4395+C4393+0</f>
        <v>33684500</v>
      </c>
      <c r="D4376" s="41">
        <f>D4377+D4382+D4395+D4393+0</f>
        <v>38361500</v>
      </c>
      <c r="E4376" s="41">
        <f>E4377+E4382+E4395+E4393+0</f>
        <v>0</v>
      </c>
      <c r="F4376" s="283">
        <f t="shared" ref="F4376:F4396" si="1660">D4376/C4376*100</f>
        <v>113.88472442814945</v>
      </c>
      <c r="G4376" s="266"/>
      <c r="H4376" s="264"/>
    </row>
    <row r="4377" spans="1:8" s="51" customFormat="1" x14ac:dyDescent="0.2">
      <c r="A4377" s="42">
        <v>411000</v>
      </c>
      <c r="B4377" s="43" t="s">
        <v>43</v>
      </c>
      <c r="C4377" s="41">
        <f t="shared" ref="C4377" si="1661">SUM(C4378:C4381)</f>
        <v>2364000</v>
      </c>
      <c r="D4377" s="41">
        <f t="shared" ref="D4377" si="1662">SUM(D4378:D4381)</f>
        <v>2501000</v>
      </c>
      <c r="E4377" s="41">
        <f>SUM(E4378:E4381)</f>
        <v>0</v>
      </c>
      <c r="F4377" s="283">
        <f t="shared" si="1660"/>
        <v>105.79526226734347</v>
      </c>
      <c r="G4377" s="266"/>
      <c r="H4377" s="264"/>
    </row>
    <row r="4378" spans="1:8" s="26" customFormat="1" x14ac:dyDescent="0.2">
      <c r="A4378" s="52">
        <v>411100</v>
      </c>
      <c r="B4378" s="45" t="s">
        <v>44</v>
      </c>
      <c r="C4378" s="54">
        <v>2200000</v>
      </c>
      <c r="D4378" s="46">
        <v>2370000</v>
      </c>
      <c r="E4378" s="54">
        <v>0</v>
      </c>
      <c r="F4378" s="280">
        <f t="shared" si="1660"/>
        <v>107.72727272727273</v>
      </c>
      <c r="G4378" s="25"/>
      <c r="H4378" s="264"/>
    </row>
    <row r="4379" spans="1:8" s="26" customFormat="1" ht="40.5" x14ac:dyDescent="0.2">
      <c r="A4379" s="52">
        <v>411200</v>
      </c>
      <c r="B4379" s="45" t="s">
        <v>45</v>
      </c>
      <c r="C4379" s="54">
        <v>75000.000000000044</v>
      </c>
      <c r="D4379" s="46">
        <v>70000</v>
      </c>
      <c r="E4379" s="54">
        <v>0</v>
      </c>
      <c r="F4379" s="280">
        <f t="shared" si="1660"/>
        <v>93.333333333333286</v>
      </c>
      <c r="G4379" s="25"/>
      <c r="H4379" s="264"/>
    </row>
    <row r="4380" spans="1:8" s="26" customFormat="1" ht="40.5" x14ac:dyDescent="0.2">
      <c r="A4380" s="52">
        <v>411300</v>
      </c>
      <c r="B4380" s="45" t="s">
        <v>46</v>
      </c>
      <c r="C4380" s="54">
        <v>57999.999999999971</v>
      </c>
      <c r="D4380" s="46">
        <v>30000</v>
      </c>
      <c r="E4380" s="54">
        <v>0</v>
      </c>
      <c r="F4380" s="280">
        <f t="shared" si="1660"/>
        <v>51.724137931034505</v>
      </c>
      <c r="G4380" s="25"/>
      <c r="H4380" s="264"/>
    </row>
    <row r="4381" spans="1:8" s="26" customFormat="1" x14ac:dyDescent="0.2">
      <c r="A4381" s="52">
        <v>411400</v>
      </c>
      <c r="B4381" s="45" t="s">
        <v>47</v>
      </c>
      <c r="C4381" s="54">
        <v>31000</v>
      </c>
      <c r="D4381" s="46">
        <v>31000</v>
      </c>
      <c r="E4381" s="54">
        <v>0</v>
      </c>
      <c r="F4381" s="280">
        <f t="shared" si="1660"/>
        <v>100</v>
      </c>
      <c r="G4381" s="25"/>
      <c r="H4381" s="264"/>
    </row>
    <row r="4382" spans="1:8" s="51" customFormat="1" x14ac:dyDescent="0.2">
      <c r="A4382" s="42">
        <v>412000</v>
      </c>
      <c r="B4382" s="47" t="s">
        <v>48</v>
      </c>
      <c r="C4382" s="41">
        <f>SUM(C4383:C4392)</f>
        <v>264500</v>
      </c>
      <c r="D4382" s="41">
        <f>SUM(D4383:D4392)</f>
        <v>264500</v>
      </c>
      <c r="E4382" s="41">
        <f>SUM(E4383:E4392)</f>
        <v>0</v>
      </c>
      <c r="F4382" s="283">
        <f t="shared" si="1660"/>
        <v>100</v>
      </c>
      <c r="G4382" s="266"/>
      <c r="H4382" s="264"/>
    </row>
    <row r="4383" spans="1:8" s="26" customFormat="1" ht="40.5" x14ac:dyDescent="0.2">
      <c r="A4383" s="52">
        <v>412200</v>
      </c>
      <c r="B4383" s="45" t="s">
        <v>50</v>
      </c>
      <c r="C4383" s="54">
        <v>39999.999999999993</v>
      </c>
      <c r="D4383" s="46">
        <v>35000</v>
      </c>
      <c r="E4383" s="54">
        <v>0</v>
      </c>
      <c r="F4383" s="280">
        <f t="shared" si="1660"/>
        <v>87.500000000000014</v>
      </c>
      <c r="G4383" s="25"/>
      <c r="H4383" s="264"/>
    </row>
    <row r="4384" spans="1:8" s="26" customFormat="1" x14ac:dyDescent="0.2">
      <c r="A4384" s="52">
        <v>412300</v>
      </c>
      <c r="B4384" s="45" t="s">
        <v>51</v>
      </c>
      <c r="C4384" s="54">
        <v>25000</v>
      </c>
      <c r="D4384" s="46">
        <v>30000</v>
      </c>
      <c r="E4384" s="54">
        <v>0</v>
      </c>
      <c r="F4384" s="280">
        <f t="shared" si="1660"/>
        <v>120</v>
      </c>
      <c r="G4384" s="25"/>
      <c r="H4384" s="264"/>
    </row>
    <row r="4385" spans="1:8" s="26" customFormat="1" x14ac:dyDescent="0.2">
      <c r="A4385" s="52">
        <v>412500</v>
      </c>
      <c r="B4385" s="45" t="s">
        <v>55</v>
      </c>
      <c r="C4385" s="54">
        <v>30000</v>
      </c>
      <c r="D4385" s="46">
        <v>30000</v>
      </c>
      <c r="E4385" s="54">
        <v>0</v>
      </c>
      <c r="F4385" s="280">
        <f t="shared" si="1660"/>
        <v>100</v>
      </c>
      <c r="G4385" s="25"/>
      <c r="H4385" s="264"/>
    </row>
    <row r="4386" spans="1:8" s="26" customFormat="1" x14ac:dyDescent="0.2">
      <c r="A4386" s="52">
        <v>412600</v>
      </c>
      <c r="B4386" s="45" t="s">
        <v>56</v>
      </c>
      <c r="C4386" s="54">
        <v>60000</v>
      </c>
      <c r="D4386" s="46">
        <v>60000</v>
      </c>
      <c r="E4386" s="54">
        <v>0</v>
      </c>
      <c r="F4386" s="280">
        <f t="shared" si="1660"/>
        <v>100</v>
      </c>
      <c r="G4386" s="25"/>
      <c r="H4386" s="264"/>
    </row>
    <row r="4387" spans="1:8" s="26" customFormat="1" x14ac:dyDescent="0.2">
      <c r="A4387" s="52">
        <v>412700</v>
      </c>
      <c r="B4387" s="45" t="s">
        <v>58</v>
      </c>
      <c r="C4387" s="54">
        <v>55000</v>
      </c>
      <c r="D4387" s="46">
        <v>55000</v>
      </c>
      <c r="E4387" s="54">
        <v>0</v>
      </c>
      <c r="F4387" s="280">
        <f t="shared" si="1660"/>
        <v>100</v>
      </c>
      <c r="G4387" s="25"/>
      <c r="H4387" s="264"/>
    </row>
    <row r="4388" spans="1:8" s="26" customFormat="1" x14ac:dyDescent="0.2">
      <c r="A4388" s="52">
        <v>412900</v>
      </c>
      <c r="B4388" s="49" t="s">
        <v>72</v>
      </c>
      <c r="C4388" s="54">
        <v>500</v>
      </c>
      <c r="D4388" s="46">
        <v>500</v>
      </c>
      <c r="E4388" s="54">
        <v>0</v>
      </c>
      <c r="F4388" s="280">
        <f t="shared" si="1660"/>
        <v>100</v>
      </c>
      <c r="G4388" s="25"/>
      <c r="H4388" s="264"/>
    </row>
    <row r="4389" spans="1:8" s="26" customFormat="1" x14ac:dyDescent="0.2">
      <c r="A4389" s="52">
        <v>412900</v>
      </c>
      <c r="B4389" s="49" t="s">
        <v>73</v>
      </c>
      <c r="C4389" s="54">
        <v>40000</v>
      </c>
      <c r="D4389" s="46">
        <v>40000</v>
      </c>
      <c r="E4389" s="54">
        <v>0</v>
      </c>
      <c r="F4389" s="280">
        <f t="shared" si="1660"/>
        <v>100</v>
      </c>
      <c r="G4389" s="25"/>
      <c r="H4389" s="264"/>
    </row>
    <row r="4390" spans="1:8" s="26" customFormat="1" x14ac:dyDescent="0.2">
      <c r="A4390" s="52">
        <v>412900</v>
      </c>
      <c r="B4390" s="49" t="s">
        <v>74</v>
      </c>
      <c r="C4390" s="54">
        <v>4000</v>
      </c>
      <c r="D4390" s="46">
        <v>4000</v>
      </c>
      <c r="E4390" s="54">
        <v>0</v>
      </c>
      <c r="F4390" s="280">
        <f t="shared" si="1660"/>
        <v>100</v>
      </c>
      <c r="G4390" s="25"/>
      <c r="H4390" s="264"/>
    </row>
    <row r="4391" spans="1:8" s="26" customFormat="1" ht="40.5" x14ac:dyDescent="0.2">
      <c r="A4391" s="52">
        <v>412900</v>
      </c>
      <c r="B4391" s="49" t="s">
        <v>75</v>
      </c>
      <c r="C4391" s="54">
        <v>5000</v>
      </c>
      <c r="D4391" s="46">
        <v>5000</v>
      </c>
      <c r="E4391" s="54">
        <v>0</v>
      </c>
      <c r="F4391" s="280">
        <f t="shared" si="1660"/>
        <v>100</v>
      </c>
      <c r="G4391" s="25"/>
      <c r="H4391" s="264"/>
    </row>
    <row r="4392" spans="1:8" s="26" customFormat="1" x14ac:dyDescent="0.2">
      <c r="A4392" s="52">
        <v>412900</v>
      </c>
      <c r="B4392" s="45" t="s">
        <v>76</v>
      </c>
      <c r="C4392" s="54">
        <v>5000</v>
      </c>
      <c r="D4392" s="46">
        <v>5000</v>
      </c>
      <c r="E4392" s="54">
        <v>0</v>
      </c>
      <c r="F4392" s="280">
        <f t="shared" si="1660"/>
        <v>100</v>
      </c>
      <c r="G4392" s="25"/>
      <c r="H4392" s="264"/>
    </row>
    <row r="4393" spans="1:8" s="51" customFormat="1" x14ac:dyDescent="0.2">
      <c r="A4393" s="42">
        <v>414000</v>
      </c>
      <c r="B4393" s="47" t="s">
        <v>106</v>
      </c>
      <c r="C4393" s="41">
        <f>SUM(C4394:C4394)</f>
        <v>16060000</v>
      </c>
      <c r="D4393" s="41">
        <f>SUM(D4394:D4394)</f>
        <v>10000000</v>
      </c>
      <c r="E4393" s="41">
        <f>SUM(E4394:E4394)</f>
        <v>0</v>
      </c>
      <c r="F4393" s="283">
        <f t="shared" si="1660"/>
        <v>62.266500622665014</v>
      </c>
      <c r="G4393" s="266"/>
      <c r="H4393" s="264"/>
    </row>
    <row r="4394" spans="1:8" s="26" customFormat="1" x14ac:dyDescent="0.2">
      <c r="A4394" s="52">
        <v>414100</v>
      </c>
      <c r="B4394" s="45" t="s">
        <v>771</v>
      </c>
      <c r="C4394" s="54">
        <v>16060000</v>
      </c>
      <c r="D4394" s="46">
        <v>10000000</v>
      </c>
      <c r="E4394" s="54">
        <v>0</v>
      </c>
      <c r="F4394" s="280">
        <f t="shared" si="1660"/>
        <v>62.266500622665014</v>
      </c>
      <c r="G4394" s="25"/>
      <c r="H4394" s="264"/>
    </row>
    <row r="4395" spans="1:8" s="51" customFormat="1" x14ac:dyDescent="0.2">
      <c r="A4395" s="42">
        <v>415000</v>
      </c>
      <c r="B4395" s="47" t="s">
        <v>118</v>
      </c>
      <c r="C4395" s="41">
        <f t="shared" ref="C4395" si="1663">SUM(C4396:C4400)</f>
        <v>14996000</v>
      </c>
      <c r="D4395" s="41">
        <f t="shared" ref="D4395" si="1664">SUM(D4396:D4400)</f>
        <v>25596000</v>
      </c>
      <c r="E4395" s="41">
        <f>SUM(E4396:E4400)</f>
        <v>0</v>
      </c>
      <c r="F4395" s="283">
        <f t="shared" si="1660"/>
        <v>170.68551613763668</v>
      </c>
      <c r="G4395" s="266"/>
      <c r="H4395" s="264"/>
    </row>
    <row r="4396" spans="1:8" s="26" customFormat="1" ht="40.5" x14ac:dyDescent="0.2">
      <c r="A4396" s="52">
        <v>415200</v>
      </c>
      <c r="B4396" s="88" t="s">
        <v>740</v>
      </c>
      <c r="C4396" s="54">
        <v>14900000</v>
      </c>
      <c r="D4396" s="46">
        <v>0</v>
      </c>
      <c r="E4396" s="54">
        <v>0</v>
      </c>
      <c r="F4396" s="280">
        <f t="shared" si="1660"/>
        <v>0</v>
      </c>
      <c r="G4396" s="25"/>
      <c r="H4396" s="264"/>
    </row>
    <row r="4397" spans="1:8" s="26" customFormat="1" ht="40.5" x14ac:dyDescent="0.2">
      <c r="A4397" s="52">
        <v>415200</v>
      </c>
      <c r="B4397" s="88" t="s">
        <v>877</v>
      </c>
      <c r="C4397" s="54">
        <v>0</v>
      </c>
      <c r="D4397" s="46">
        <v>25500000</v>
      </c>
      <c r="E4397" s="54">
        <v>0</v>
      </c>
      <c r="F4397" s="280">
        <v>0</v>
      </c>
      <c r="G4397" s="25"/>
      <c r="H4397" s="264"/>
    </row>
    <row r="4398" spans="1:8" s="26" customFormat="1" ht="40.5" x14ac:dyDescent="0.2">
      <c r="A4398" s="52">
        <v>415200</v>
      </c>
      <c r="B4398" s="88" t="s">
        <v>753</v>
      </c>
      <c r="C4398" s="54">
        <v>40000</v>
      </c>
      <c r="D4398" s="46">
        <v>40000</v>
      </c>
      <c r="E4398" s="54">
        <v>0</v>
      </c>
      <c r="F4398" s="280">
        <f t="shared" ref="F4398:F4404" si="1665">D4398/C4398*100</f>
        <v>100</v>
      </c>
      <c r="G4398" s="25"/>
      <c r="H4398" s="264"/>
    </row>
    <row r="4399" spans="1:8" s="26" customFormat="1" ht="40.5" x14ac:dyDescent="0.2">
      <c r="A4399" s="52">
        <v>415200</v>
      </c>
      <c r="B4399" s="45" t="s">
        <v>757</v>
      </c>
      <c r="C4399" s="54">
        <v>46000.000000000015</v>
      </c>
      <c r="D4399" s="46">
        <v>46000.000000000015</v>
      </c>
      <c r="E4399" s="54">
        <v>0</v>
      </c>
      <c r="F4399" s="280">
        <f t="shared" si="1665"/>
        <v>100</v>
      </c>
      <c r="G4399" s="25"/>
      <c r="H4399" s="264"/>
    </row>
    <row r="4400" spans="1:8" s="26" customFormat="1" x14ac:dyDescent="0.2">
      <c r="A4400" s="52">
        <v>415200</v>
      </c>
      <c r="B4400" s="45" t="s">
        <v>144</v>
      </c>
      <c r="C4400" s="54">
        <v>10000</v>
      </c>
      <c r="D4400" s="46">
        <v>10000</v>
      </c>
      <c r="E4400" s="54">
        <v>0</v>
      </c>
      <c r="F4400" s="280">
        <f t="shared" si="1665"/>
        <v>100</v>
      </c>
      <c r="G4400" s="25"/>
      <c r="H4400" s="264"/>
    </row>
    <row r="4401" spans="1:8" s="51" customFormat="1" x14ac:dyDescent="0.2">
      <c r="A4401" s="42">
        <v>480000</v>
      </c>
      <c r="B4401" s="47" t="s">
        <v>202</v>
      </c>
      <c r="C4401" s="41">
        <f t="shared" ref="C4401" si="1666">C4402</f>
        <v>680000</v>
      </c>
      <c r="D4401" s="41">
        <f t="shared" ref="D4401" si="1667">D4402</f>
        <v>700000</v>
      </c>
      <c r="E4401" s="41">
        <f t="shared" ref="E4401" si="1668">E4402</f>
        <v>0</v>
      </c>
      <c r="F4401" s="283">
        <f t="shared" si="1665"/>
        <v>102.94117647058823</v>
      </c>
      <c r="G4401" s="266"/>
      <c r="H4401" s="264"/>
    </row>
    <row r="4402" spans="1:8" s="51" customFormat="1" x14ac:dyDescent="0.2">
      <c r="A4402" s="42">
        <v>488000</v>
      </c>
      <c r="B4402" s="47" t="s">
        <v>29</v>
      </c>
      <c r="C4402" s="41">
        <f>C4403+0</f>
        <v>680000</v>
      </c>
      <c r="D4402" s="41">
        <f>D4403+0</f>
        <v>700000</v>
      </c>
      <c r="E4402" s="41">
        <f>E4403+0</f>
        <v>0</v>
      </c>
      <c r="F4402" s="283">
        <f t="shared" si="1665"/>
        <v>102.94117647058823</v>
      </c>
      <c r="G4402" s="266"/>
      <c r="H4402" s="264"/>
    </row>
    <row r="4403" spans="1:8" s="26" customFormat="1" x14ac:dyDescent="0.2">
      <c r="A4403" s="52">
        <v>488100</v>
      </c>
      <c r="B4403" s="45" t="s">
        <v>787</v>
      </c>
      <c r="C4403" s="54">
        <v>680000</v>
      </c>
      <c r="D4403" s="46">
        <v>700000</v>
      </c>
      <c r="E4403" s="54">
        <v>0</v>
      </c>
      <c r="F4403" s="280">
        <f t="shared" si="1665"/>
        <v>102.94117647058823</v>
      </c>
      <c r="G4403" s="25"/>
      <c r="H4403" s="264"/>
    </row>
    <row r="4404" spans="1:8" s="51" customFormat="1" x14ac:dyDescent="0.2">
      <c r="A4404" s="42">
        <v>510000</v>
      </c>
      <c r="B4404" s="47" t="s">
        <v>245</v>
      </c>
      <c r="C4404" s="41">
        <f>C4405+C4407</f>
        <v>167000</v>
      </c>
      <c r="D4404" s="41">
        <f>D4405+D4407</f>
        <v>17000</v>
      </c>
      <c r="E4404" s="41">
        <f>E4405+E4407</f>
        <v>0</v>
      </c>
      <c r="F4404" s="283">
        <f t="shared" si="1665"/>
        <v>10.179640718562874</v>
      </c>
      <c r="G4404" s="266"/>
      <c r="H4404" s="264"/>
    </row>
    <row r="4405" spans="1:8" s="51" customFormat="1" x14ac:dyDescent="0.2">
      <c r="A4405" s="42">
        <v>511000</v>
      </c>
      <c r="B4405" s="47" t="s">
        <v>246</v>
      </c>
      <c r="C4405" s="41">
        <f>C4406+0</f>
        <v>160000</v>
      </c>
      <c r="D4405" s="41">
        <f>D4406+0</f>
        <v>10000</v>
      </c>
      <c r="E4405" s="41">
        <f>E4406+0</f>
        <v>0</v>
      </c>
      <c r="F4405" s="283"/>
      <c r="G4405" s="266"/>
      <c r="H4405" s="264"/>
    </row>
    <row r="4406" spans="1:8" s="26" customFormat="1" x14ac:dyDescent="0.2">
      <c r="A4406" s="52">
        <v>511300</v>
      </c>
      <c r="B4406" s="45" t="s">
        <v>249</v>
      </c>
      <c r="C4406" s="54">
        <v>160000</v>
      </c>
      <c r="D4406" s="46">
        <v>10000</v>
      </c>
      <c r="E4406" s="54">
        <v>0</v>
      </c>
      <c r="F4406" s="280"/>
      <c r="G4406" s="25"/>
      <c r="H4406" s="264"/>
    </row>
    <row r="4407" spans="1:8" s="53" customFormat="1" x14ac:dyDescent="0.2">
      <c r="A4407" s="42">
        <v>516000</v>
      </c>
      <c r="B4407" s="47" t="s">
        <v>257</v>
      </c>
      <c r="C4407" s="63">
        <f t="shared" ref="C4407" si="1669">C4408</f>
        <v>7000</v>
      </c>
      <c r="D4407" s="63">
        <f t="shared" ref="D4407" si="1670">D4408</f>
        <v>7000</v>
      </c>
      <c r="E4407" s="63">
        <f t="shared" ref="E4407" si="1671">E4408</f>
        <v>0</v>
      </c>
      <c r="F4407" s="283">
        <f t="shared" ref="F4407:F4414" si="1672">D4407/C4407*100</f>
        <v>100</v>
      </c>
      <c r="G4407" s="267"/>
      <c r="H4407" s="264"/>
    </row>
    <row r="4408" spans="1:8" s="26" customFormat="1" x14ac:dyDescent="0.2">
      <c r="A4408" s="52">
        <v>516100</v>
      </c>
      <c r="B4408" s="45" t="s">
        <v>257</v>
      </c>
      <c r="C4408" s="54">
        <v>7000</v>
      </c>
      <c r="D4408" s="46">
        <v>7000</v>
      </c>
      <c r="E4408" s="54">
        <v>0</v>
      </c>
      <c r="F4408" s="280">
        <f t="shared" si="1672"/>
        <v>100</v>
      </c>
      <c r="G4408" s="25"/>
      <c r="H4408" s="264"/>
    </row>
    <row r="4409" spans="1:8" s="51" customFormat="1" x14ac:dyDescent="0.2">
      <c r="A4409" s="42">
        <v>630000</v>
      </c>
      <c r="B4409" s="47" t="s">
        <v>277</v>
      </c>
      <c r="C4409" s="41">
        <f t="shared" ref="C4409" si="1673">C4412+C4410</f>
        <v>222799.99999999994</v>
      </c>
      <c r="D4409" s="41">
        <f t="shared" ref="D4409" si="1674">D4412+D4410</f>
        <v>50000</v>
      </c>
      <c r="E4409" s="41">
        <f>E4412+E4410</f>
        <v>0</v>
      </c>
      <c r="F4409" s="283">
        <f t="shared" si="1672"/>
        <v>22.441651705565533</v>
      </c>
      <c r="G4409" s="266"/>
      <c r="H4409" s="264"/>
    </row>
    <row r="4410" spans="1:8" s="51" customFormat="1" x14ac:dyDescent="0.2">
      <c r="A4410" s="42">
        <v>631000</v>
      </c>
      <c r="B4410" s="47" t="s">
        <v>278</v>
      </c>
      <c r="C4410" s="41">
        <f t="shared" ref="C4410" si="1675">C4411</f>
        <v>120800</v>
      </c>
      <c r="D4410" s="41">
        <f t="shared" ref="D4410" si="1676">D4411</f>
        <v>0</v>
      </c>
      <c r="E4410" s="41">
        <f t="shared" ref="E4410" si="1677">E4411</f>
        <v>0</v>
      </c>
      <c r="F4410" s="283">
        <f t="shared" si="1672"/>
        <v>0</v>
      </c>
      <c r="G4410" s="266"/>
      <c r="H4410" s="264"/>
    </row>
    <row r="4411" spans="1:8" s="26" customFormat="1" x14ac:dyDescent="0.2">
      <c r="A4411" s="52">
        <v>631900</v>
      </c>
      <c r="B4411" s="45" t="s">
        <v>281</v>
      </c>
      <c r="C4411" s="54">
        <v>120800</v>
      </c>
      <c r="D4411" s="46">
        <v>0</v>
      </c>
      <c r="E4411" s="54">
        <v>0</v>
      </c>
      <c r="F4411" s="280">
        <f t="shared" si="1672"/>
        <v>0</v>
      </c>
      <c r="G4411" s="25"/>
      <c r="H4411" s="264"/>
    </row>
    <row r="4412" spans="1:8" s="51" customFormat="1" x14ac:dyDescent="0.2">
      <c r="A4412" s="42">
        <v>638000</v>
      </c>
      <c r="B4412" s="47" t="s">
        <v>284</v>
      </c>
      <c r="C4412" s="41">
        <f t="shared" ref="C4412" si="1678">C4413</f>
        <v>101999.99999999996</v>
      </c>
      <c r="D4412" s="41">
        <f t="shared" ref="D4412" si="1679">D4413</f>
        <v>50000</v>
      </c>
      <c r="E4412" s="41">
        <f t="shared" ref="E4412" si="1680">E4413</f>
        <v>0</v>
      </c>
      <c r="F4412" s="283">
        <f t="shared" si="1672"/>
        <v>49.019607843137273</v>
      </c>
      <c r="G4412" s="266"/>
      <c r="H4412" s="264"/>
    </row>
    <row r="4413" spans="1:8" s="26" customFormat="1" x14ac:dyDescent="0.2">
      <c r="A4413" s="52">
        <v>638100</v>
      </c>
      <c r="B4413" s="45" t="s">
        <v>285</v>
      </c>
      <c r="C4413" s="54">
        <v>101999.99999999996</v>
      </c>
      <c r="D4413" s="46">
        <v>50000</v>
      </c>
      <c r="E4413" s="54">
        <v>0</v>
      </c>
      <c r="F4413" s="280">
        <f t="shared" si="1672"/>
        <v>49.019607843137273</v>
      </c>
      <c r="G4413" s="25"/>
      <c r="H4413" s="264"/>
    </row>
    <row r="4414" spans="1:8" s="96" customFormat="1" ht="20.25" customHeight="1" x14ac:dyDescent="0.2">
      <c r="A4414" s="86"/>
      <c r="B4414" s="87" t="s">
        <v>294</v>
      </c>
      <c r="C4414" s="81">
        <f>C4376+C4401+C4404+C4409</f>
        <v>34754300</v>
      </c>
      <c r="D4414" s="81">
        <f>D4376+D4401+D4404+D4409</f>
        <v>39128500</v>
      </c>
      <c r="E4414" s="81">
        <f>E4376+E4401+E4404+E4409</f>
        <v>0</v>
      </c>
      <c r="F4414" s="30">
        <f t="shared" si="1672"/>
        <v>112.58606848648944</v>
      </c>
      <c r="G4414" s="273"/>
      <c r="H4414" s="264"/>
    </row>
    <row r="4415" spans="1:8" s="53" customFormat="1" ht="20.25" customHeight="1" x14ac:dyDescent="0.2">
      <c r="A4415" s="62"/>
      <c r="B4415" s="40"/>
      <c r="C4415" s="63"/>
      <c r="D4415" s="63"/>
      <c r="E4415" s="63"/>
      <c r="F4415" s="145"/>
      <c r="G4415" s="267"/>
      <c r="H4415" s="264"/>
    </row>
    <row r="4416" spans="1:8" s="53" customFormat="1" ht="20.25" customHeight="1" x14ac:dyDescent="0.2">
      <c r="A4416" s="62"/>
      <c r="B4416" s="40"/>
      <c r="C4416" s="63"/>
      <c r="D4416" s="63"/>
      <c r="E4416" s="63"/>
      <c r="F4416" s="145"/>
      <c r="G4416" s="267"/>
      <c r="H4416" s="264"/>
    </row>
    <row r="4417" spans="1:8" s="53" customFormat="1" ht="20.25" customHeight="1" x14ac:dyDescent="0.2">
      <c r="A4417" s="44" t="s">
        <v>497</v>
      </c>
      <c r="B4417" s="47"/>
      <c r="C4417" s="63"/>
      <c r="D4417" s="63"/>
      <c r="E4417" s="63"/>
      <c r="F4417" s="145"/>
      <c r="G4417" s="267"/>
      <c r="H4417" s="264"/>
    </row>
    <row r="4418" spans="1:8" s="53" customFormat="1" ht="20.25" customHeight="1" x14ac:dyDescent="0.2">
      <c r="A4418" s="44" t="s">
        <v>739</v>
      </c>
      <c r="B4418" s="47"/>
      <c r="C4418" s="63"/>
      <c r="D4418" s="63"/>
      <c r="E4418" s="63"/>
      <c r="F4418" s="145"/>
      <c r="G4418" s="267"/>
      <c r="H4418" s="264"/>
    </row>
    <row r="4419" spans="1:8" s="53" customFormat="1" ht="20.25" customHeight="1" x14ac:dyDescent="0.2">
      <c r="A4419" s="44" t="s">
        <v>398</v>
      </c>
      <c r="B4419" s="47"/>
      <c r="C4419" s="63"/>
      <c r="D4419" s="63"/>
      <c r="E4419" s="63"/>
      <c r="F4419" s="145"/>
      <c r="G4419" s="267"/>
      <c r="H4419" s="264"/>
    </row>
    <row r="4420" spans="1:8" s="53" customFormat="1" ht="20.25" customHeight="1" x14ac:dyDescent="0.2">
      <c r="A4420" s="44" t="s">
        <v>293</v>
      </c>
      <c r="B4420" s="47"/>
      <c r="C4420" s="63"/>
      <c r="D4420" s="63"/>
      <c r="E4420" s="63"/>
      <c r="F4420" s="145"/>
      <c r="G4420" s="267"/>
      <c r="H4420" s="264"/>
    </row>
    <row r="4421" spans="1:8" s="53" customFormat="1" ht="20.25" customHeight="1" x14ac:dyDescent="0.2">
      <c r="A4421" s="44"/>
      <c r="B4421" s="72"/>
      <c r="C4421" s="63"/>
      <c r="D4421" s="63"/>
      <c r="E4421" s="63"/>
      <c r="F4421" s="145"/>
      <c r="G4421" s="267"/>
      <c r="H4421" s="264"/>
    </row>
    <row r="4422" spans="1:8" s="51" customFormat="1" ht="20.25" customHeight="1" x14ac:dyDescent="0.2">
      <c r="A4422" s="42">
        <v>410000</v>
      </c>
      <c r="B4422" s="43" t="s">
        <v>42</v>
      </c>
      <c r="C4422" s="41">
        <f t="shared" ref="C4422" si="1681">C4423+C4428</f>
        <v>500300</v>
      </c>
      <c r="D4422" s="41">
        <f t="shared" ref="D4422" si="1682">D4423+D4428</f>
        <v>539600</v>
      </c>
      <c r="E4422" s="41">
        <f>E4423+E4428</f>
        <v>0</v>
      </c>
      <c r="F4422" s="283">
        <f t="shared" ref="F4422:F4437" si="1683">D4422/C4422*100</f>
        <v>107.85528682790326</v>
      </c>
      <c r="G4422" s="266"/>
      <c r="H4422" s="264"/>
    </row>
    <row r="4423" spans="1:8" s="53" customFormat="1" ht="40.5" customHeight="1" x14ac:dyDescent="0.2">
      <c r="A4423" s="42">
        <v>411000</v>
      </c>
      <c r="B4423" s="43" t="s">
        <v>43</v>
      </c>
      <c r="C4423" s="63">
        <f t="shared" ref="C4423" si="1684">SUM(C4424:C4427)</f>
        <v>396600</v>
      </c>
      <c r="D4423" s="63">
        <f t="shared" ref="D4423" si="1685">SUM(D4424:D4427)</f>
        <v>421500</v>
      </c>
      <c r="E4423" s="63">
        <f>SUM(E4424:E4427)</f>
        <v>0</v>
      </c>
      <c r="F4423" s="283">
        <f t="shared" si="1683"/>
        <v>106.27836611195158</v>
      </c>
      <c r="G4423" s="267"/>
      <c r="H4423" s="264"/>
    </row>
    <row r="4424" spans="1:8" s="26" customFormat="1" ht="20.25" customHeight="1" x14ac:dyDescent="0.2">
      <c r="A4424" s="52">
        <v>411100</v>
      </c>
      <c r="B4424" s="45" t="s">
        <v>44</v>
      </c>
      <c r="C4424" s="54">
        <v>375000</v>
      </c>
      <c r="D4424" s="46">
        <v>400000</v>
      </c>
      <c r="E4424" s="54">
        <v>0</v>
      </c>
      <c r="F4424" s="280">
        <f t="shared" si="1683"/>
        <v>106.66666666666667</v>
      </c>
      <c r="G4424" s="25"/>
      <c r="H4424" s="264"/>
    </row>
    <row r="4425" spans="1:8" s="26" customFormat="1" ht="60.75" customHeight="1" x14ac:dyDescent="0.2">
      <c r="A4425" s="52">
        <v>411200</v>
      </c>
      <c r="B4425" s="45" t="s">
        <v>45</v>
      </c>
      <c r="C4425" s="54">
        <v>13200</v>
      </c>
      <c r="D4425" s="46">
        <v>11000</v>
      </c>
      <c r="E4425" s="54">
        <v>0</v>
      </c>
      <c r="F4425" s="280">
        <f t="shared" si="1683"/>
        <v>83.333333333333343</v>
      </c>
      <c r="G4425" s="25"/>
      <c r="H4425" s="264"/>
    </row>
    <row r="4426" spans="1:8" s="26" customFormat="1" ht="60.75" customHeight="1" x14ac:dyDescent="0.2">
      <c r="A4426" s="52">
        <v>411300</v>
      </c>
      <c r="B4426" s="45" t="s">
        <v>46</v>
      </c>
      <c r="C4426" s="54">
        <v>5900</v>
      </c>
      <c r="D4426" s="46">
        <v>3500</v>
      </c>
      <c r="E4426" s="54">
        <v>0</v>
      </c>
      <c r="F4426" s="280">
        <f t="shared" si="1683"/>
        <v>59.322033898305079</v>
      </c>
      <c r="G4426" s="25"/>
      <c r="H4426" s="264"/>
    </row>
    <row r="4427" spans="1:8" s="26" customFormat="1" ht="40.5" customHeight="1" x14ac:dyDescent="0.2">
      <c r="A4427" s="52">
        <v>411400</v>
      </c>
      <c r="B4427" s="45" t="s">
        <v>47</v>
      </c>
      <c r="C4427" s="54">
        <v>2500.0000000000041</v>
      </c>
      <c r="D4427" s="46">
        <v>7000</v>
      </c>
      <c r="E4427" s="54">
        <v>0</v>
      </c>
      <c r="F4427" s="280">
        <f t="shared" si="1683"/>
        <v>279.99999999999955</v>
      </c>
      <c r="G4427" s="25"/>
      <c r="H4427" s="264"/>
    </row>
    <row r="4428" spans="1:8" s="53" customFormat="1" ht="40.5" customHeight="1" x14ac:dyDescent="0.2">
      <c r="A4428" s="42">
        <v>412000</v>
      </c>
      <c r="B4428" s="47" t="s">
        <v>48</v>
      </c>
      <c r="C4428" s="63">
        <f>SUM(C4429:C4440)</f>
        <v>103700</v>
      </c>
      <c r="D4428" s="63">
        <f>SUM(D4429:D4440)</f>
        <v>118100</v>
      </c>
      <c r="E4428" s="63">
        <f>SUM(E4429:E4440)</f>
        <v>0</v>
      </c>
      <c r="F4428" s="283">
        <f t="shared" si="1683"/>
        <v>113.88621022179363</v>
      </c>
      <c r="G4428" s="267"/>
      <c r="H4428" s="264"/>
    </row>
    <row r="4429" spans="1:8" s="26" customFormat="1" ht="20.25" customHeight="1" x14ac:dyDescent="0.2">
      <c r="A4429" s="52">
        <v>412100</v>
      </c>
      <c r="B4429" s="45" t="s">
        <v>49</v>
      </c>
      <c r="C4429" s="54">
        <v>38000</v>
      </c>
      <c r="D4429" s="46">
        <v>42000</v>
      </c>
      <c r="E4429" s="54">
        <v>0</v>
      </c>
      <c r="F4429" s="280">
        <f t="shared" si="1683"/>
        <v>110.5263157894737</v>
      </c>
      <c r="G4429" s="25"/>
      <c r="H4429" s="264"/>
    </row>
    <row r="4430" spans="1:8" s="26" customFormat="1" ht="60.75" customHeight="1" x14ac:dyDescent="0.2">
      <c r="A4430" s="52">
        <v>412200</v>
      </c>
      <c r="B4430" s="45" t="s">
        <v>50</v>
      </c>
      <c r="C4430" s="54">
        <v>13000</v>
      </c>
      <c r="D4430" s="46">
        <v>13000</v>
      </c>
      <c r="E4430" s="54">
        <v>0</v>
      </c>
      <c r="F4430" s="280">
        <f t="shared" si="1683"/>
        <v>100</v>
      </c>
      <c r="G4430" s="25"/>
      <c r="H4430" s="264"/>
    </row>
    <row r="4431" spans="1:8" s="26" customFormat="1" ht="20.25" customHeight="1" x14ac:dyDescent="0.2">
      <c r="A4431" s="52">
        <v>412300</v>
      </c>
      <c r="B4431" s="45" t="s">
        <v>51</v>
      </c>
      <c r="C4431" s="54">
        <v>4000</v>
      </c>
      <c r="D4431" s="46">
        <v>3300</v>
      </c>
      <c r="E4431" s="54">
        <v>0</v>
      </c>
      <c r="F4431" s="280">
        <f t="shared" si="1683"/>
        <v>82.5</v>
      </c>
      <c r="G4431" s="25"/>
      <c r="H4431" s="264"/>
    </row>
    <row r="4432" spans="1:8" s="26" customFormat="1" ht="20.25" customHeight="1" x14ac:dyDescent="0.2">
      <c r="A4432" s="52">
        <v>412400</v>
      </c>
      <c r="B4432" s="45" t="s">
        <v>53</v>
      </c>
      <c r="C4432" s="54">
        <v>15000</v>
      </c>
      <c r="D4432" s="46">
        <v>25000</v>
      </c>
      <c r="E4432" s="54">
        <v>0</v>
      </c>
      <c r="F4432" s="280">
        <f t="shared" si="1683"/>
        <v>166.66666666666669</v>
      </c>
      <c r="G4432" s="25"/>
      <c r="H4432" s="264"/>
    </row>
    <row r="4433" spans="1:8" s="26" customFormat="1" ht="20.25" customHeight="1" x14ac:dyDescent="0.2">
      <c r="A4433" s="52">
        <v>412500</v>
      </c>
      <c r="B4433" s="45" t="s">
        <v>55</v>
      </c>
      <c r="C4433" s="54">
        <v>3999.9999999999986</v>
      </c>
      <c r="D4433" s="46">
        <v>1900</v>
      </c>
      <c r="E4433" s="54">
        <v>0</v>
      </c>
      <c r="F4433" s="280">
        <f t="shared" si="1683"/>
        <v>47.500000000000014</v>
      </c>
      <c r="G4433" s="25"/>
      <c r="H4433" s="264"/>
    </row>
    <row r="4434" spans="1:8" s="26" customFormat="1" ht="40.5" customHeight="1" x14ac:dyDescent="0.2">
      <c r="A4434" s="52">
        <v>412600</v>
      </c>
      <c r="B4434" s="45" t="s">
        <v>56</v>
      </c>
      <c r="C4434" s="54">
        <v>7800.0000000000027</v>
      </c>
      <c r="D4434" s="46">
        <v>9000</v>
      </c>
      <c r="E4434" s="54">
        <v>0</v>
      </c>
      <c r="F4434" s="280">
        <f t="shared" si="1683"/>
        <v>115.38461538461536</v>
      </c>
      <c r="G4434" s="25"/>
      <c r="H4434" s="264"/>
    </row>
    <row r="4435" spans="1:8" s="26" customFormat="1" ht="20.25" customHeight="1" x14ac:dyDescent="0.2">
      <c r="A4435" s="52">
        <v>412700</v>
      </c>
      <c r="B4435" s="45" t="s">
        <v>58</v>
      </c>
      <c r="C4435" s="54">
        <v>7700</v>
      </c>
      <c r="D4435" s="46">
        <v>7700</v>
      </c>
      <c r="E4435" s="54">
        <v>0</v>
      </c>
      <c r="F4435" s="280">
        <f t="shared" si="1683"/>
        <v>100</v>
      </c>
      <c r="G4435" s="25"/>
      <c r="H4435" s="264"/>
    </row>
    <row r="4436" spans="1:8" s="26" customFormat="1" ht="40.5" customHeight="1" x14ac:dyDescent="0.2">
      <c r="A4436" s="52">
        <v>412900</v>
      </c>
      <c r="B4436" s="49" t="s">
        <v>72</v>
      </c>
      <c r="C4436" s="54">
        <v>1700</v>
      </c>
      <c r="D4436" s="46">
        <v>1500</v>
      </c>
      <c r="E4436" s="54">
        <v>0</v>
      </c>
      <c r="F4436" s="280">
        <f t="shared" si="1683"/>
        <v>88.235294117647058</v>
      </c>
      <c r="G4436" s="25"/>
      <c r="H4436" s="264"/>
    </row>
    <row r="4437" spans="1:8" s="26" customFormat="1" ht="40.5" customHeight="1" x14ac:dyDescent="0.2">
      <c r="A4437" s="52">
        <v>412900</v>
      </c>
      <c r="B4437" s="49" t="s">
        <v>73</v>
      </c>
      <c r="C4437" s="54">
        <v>11500</v>
      </c>
      <c r="D4437" s="46">
        <v>13000</v>
      </c>
      <c r="E4437" s="54">
        <v>0</v>
      </c>
      <c r="F4437" s="280">
        <f t="shared" si="1683"/>
        <v>113.04347826086956</v>
      </c>
      <c r="G4437" s="25"/>
      <c r="H4437" s="264"/>
    </row>
    <row r="4438" spans="1:8" s="26" customFormat="1" ht="20.25" customHeight="1" x14ac:dyDescent="0.2">
      <c r="A4438" s="52">
        <v>412900</v>
      </c>
      <c r="B4438" s="49" t="s">
        <v>74</v>
      </c>
      <c r="C4438" s="54">
        <v>0</v>
      </c>
      <c r="D4438" s="46">
        <v>500</v>
      </c>
      <c r="E4438" s="54">
        <v>0</v>
      </c>
      <c r="F4438" s="280">
        <v>0</v>
      </c>
      <c r="G4438" s="25"/>
      <c r="H4438" s="264"/>
    </row>
    <row r="4439" spans="1:8" s="26" customFormat="1" ht="40.5" customHeight="1" x14ac:dyDescent="0.2">
      <c r="A4439" s="52">
        <v>412900</v>
      </c>
      <c r="B4439" s="49" t="s">
        <v>75</v>
      </c>
      <c r="C4439" s="54">
        <v>200</v>
      </c>
      <c r="D4439" s="46">
        <v>300</v>
      </c>
      <c r="E4439" s="54">
        <v>0</v>
      </c>
      <c r="F4439" s="280">
        <f t="shared" ref="F4439:F4449" si="1686">D4439/C4439*100</f>
        <v>150</v>
      </c>
      <c r="G4439" s="25"/>
      <c r="H4439" s="264"/>
    </row>
    <row r="4440" spans="1:8" s="26" customFormat="1" ht="60.75" customHeight="1" x14ac:dyDescent="0.2">
      <c r="A4440" s="52">
        <v>412900</v>
      </c>
      <c r="B4440" s="49" t="s">
        <v>76</v>
      </c>
      <c r="C4440" s="54">
        <v>800</v>
      </c>
      <c r="D4440" s="46">
        <v>900</v>
      </c>
      <c r="E4440" s="54">
        <v>0</v>
      </c>
      <c r="F4440" s="280">
        <f t="shared" si="1686"/>
        <v>112.5</v>
      </c>
      <c r="G4440" s="25"/>
      <c r="H4440" s="264"/>
    </row>
    <row r="4441" spans="1:8" s="53" customFormat="1" ht="40.5" customHeight="1" x14ac:dyDescent="0.2">
      <c r="A4441" s="42">
        <v>510000</v>
      </c>
      <c r="B4441" s="47" t="s">
        <v>245</v>
      </c>
      <c r="C4441" s="63">
        <f>C4442+0+C4444</f>
        <v>14000</v>
      </c>
      <c r="D4441" s="63">
        <f>D4442+0+D4444</f>
        <v>10300</v>
      </c>
      <c r="E4441" s="63">
        <f>E4442+0+E4444</f>
        <v>0</v>
      </c>
      <c r="F4441" s="283">
        <f t="shared" si="1686"/>
        <v>73.571428571428584</v>
      </c>
      <c r="G4441" s="267"/>
      <c r="H4441" s="264"/>
    </row>
    <row r="4442" spans="1:8" s="53" customFormat="1" ht="40.5" customHeight="1" x14ac:dyDescent="0.2">
      <c r="A4442" s="42">
        <v>511000</v>
      </c>
      <c r="B4442" s="47" t="s">
        <v>246</v>
      </c>
      <c r="C4442" s="63">
        <f t="shared" ref="C4442" si="1687">SUM(C4443:C4443)</f>
        <v>9000</v>
      </c>
      <c r="D4442" s="63">
        <f t="shared" ref="D4442" si="1688">SUM(D4443:D4443)</f>
        <v>5300</v>
      </c>
      <c r="E4442" s="63">
        <f t="shared" ref="E4442" si="1689">SUM(E4443:E4443)</f>
        <v>0</v>
      </c>
      <c r="F4442" s="283">
        <f t="shared" si="1686"/>
        <v>58.888888888888893</v>
      </c>
      <c r="G4442" s="267"/>
      <c r="H4442" s="264"/>
    </row>
    <row r="4443" spans="1:8" s="26" customFormat="1" ht="20.25" customHeight="1" x14ac:dyDescent="0.2">
      <c r="A4443" s="52">
        <v>511300</v>
      </c>
      <c r="B4443" s="45" t="s">
        <v>249</v>
      </c>
      <c r="C4443" s="54">
        <v>9000</v>
      </c>
      <c r="D4443" s="46">
        <v>5300</v>
      </c>
      <c r="E4443" s="54">
        <v>0</v>
      </c>
      <c r="F4443" s="280">
        <f t="shared" si="1686"/>
        <v>58.888888888888893</v>
      </c>
      <c r="G4443" s="25"/>
      <c r="H4443" s="264"/>
    </row>
    <row r="4444" spans="1:8" s="53" customFormat="1" ht="40.5" customHeight="1" x14ac:dyDescent="0.2">
      <c r="A4444" s="42">
        <v>513000</v>
      </c>
      <c r="B4444" s="47" t="s">
        <v>253</v>
      </c>
      <c r="C4444" s="63">
        <f t="shared" ref="C4444" si="1690">C4445</f>
        <v>5000</v>
      </c>
      <c r="D4444" s="63">
        <f t="shared" ref="D4444" si="1691">D4445</f>
        <v>5000</v>
      </c>
      <c r="E4444" s="63">
        <f t="shared" ref="E4444" si="1692">E4445</f>
        <v>0</v>
      </c>
      <c r="F4444" s="283">
        <f t="shared" si="1686"/>
        <v>100</v>
      </c>
      <c r="G4444" s="267"/>
      <c r="H4444" s="264"/>
    </row>
    <row r="4445" spans="1:8" s="26" customFormat="1" ht="40.5" customHeight="1" x14ac:dyDescent="0.2">
      <c r="A4445" s="52">
        <v>513700</v>
      </c>
      <c r="B4445" s="45" t="s">
        <v>255</v>
      </c>
      <c r="C4445" s="54">
        <v>5000</v>
      </c>
      <c r="D4445" s="46">
        <v>5000</v>
      </c>
      <c r="E4445" s="54">
        <v>0</v>
      </c>
      <c r="F4445" s="280">
        <f t="shared" si="1686"/>
        <v>100</v>
      </c>
      <c r="G4445" s="25"/>
      <c r="H4445" s="264"/>
    </row>
    <row r="4446" spans="1:8" s="53" customFormat="1" ht="20.25" customHeight="1" x14ac:dyDescent="0.2">
      <c r="A4446" s="42">
        <v>630000</v>
      </c>
      <c r="B4446" s="47" t="s">
        <v>277</v>
      </c>
      <c r="C4446" s="63">
        <f>0+C4447</f>
        <v>2000</v>
      </c>
      <c r="D4446" s="63">
        <f>0+D4447</f>
        <v>2000</v>
      </c>
      <c r="E4446" s="63">
        <f>0+E4447</f>
        <v>0</v>
      </c>
      <c r="F4446" s="283">
        <f t="shared" si="1686"/>
        <v>100</v>
      </c>
      <c r="G4446" s="267"/>
      <c r="H4446" s="264"/>
    </row>
    <row r="4447" spans="1:8" s="53" customFormat="1" ht="40.5" customHeight="1" x14ac:dyDescent="0.2">
      <c r="A4447" s="42">
        <v>638000</v>
      </c>
      <c r="B4447" s="47" t="s">
        <v>284</v>
      </c>
      <c r="C4447" s="63">
        <f t="shared" ref="C4447" si="1693">C4448</f>
        <v>2000</v>
      </c>
      <c r="D4447" s="63">
        <f t="shared" ref="D4447" si="1694">D4448</f>
        <v>2000</v>
      </c>
      <c r="E4447" s="63">
        <f t="shared" ref="E4447" si="1695">E4448</f>
        <v>0</v>
      </c>
      <c r="F4447" s="283">
        <f t="shared" si="1686"/>
        <v>100</v>
      </c>
      <c r="G4447" s="267"/>
      <c r="H4447" s="264"/>
    </row>
    <row r="4448" spans="1:8" s="26" customFormat="1" ht="40.5" customHeight="1" x14ac:dyDescent="0.2">
      <c r="A4448" s="52">
        <v>638100</v>
      </c>
      <c r="B4448" s="45" t="s">
        <v>285</v>
      </c>
      <c r="C4448" s="54">
        <v>2000</v>
      </c>
      <c r="D4448" s="46">
        <v>2000</v>
      </c>
      <c r="E4448" s="54">
        <v>0</v>
      </c>
      <c r="F4448" s="280">
        <f t="shared" si="1686"/>
        <v>100</v>
      </c>
      <c r="G4448" s="25"/>
      <c r="H4448" s="264"/>
    </row>
    <row r="4449" spans="1:8" s="96" customFormat="1" ht="20.25" customHeight="1" x14ac:dyDescent="0.2">
      <c r="A4449" s="86"/>
      <c r="B4449" s="87" t="s">
        <v>294</v>
      </c>
      <c r="C4449" s="81">
        <f>C4422+C4441+C4446</f>
        <v>516300</v>
      </c>
      <c r="D4449" s="81">
        <f>D4422+D4441+D4446</f>
        <v>551900</v>
      </c>
      <c r="E4449" s="81">
        <f>E4422+E4441+E4446</f>
        <v>0</v>
      </c>
      <c r="F4449" s="30">
        <f t="shared" si="1686"/>
        <v>106.89521595971334</v>
      </c>
      <c r="G4449" s="273"/>
      <c r="H4449" s="264"/>
    </row>
    <row r="4450" spans="1:8" s="53" customFormat="1" ht="20.25" customHeight="1" x14ac:dyDescent="0.2">
      <c r="A4450" s="62"/>
      <c r="B4450" s="40"/>
      <c r="C4450" s="63"/>
      <c r="D4450" s="63"/>
      <c r="E4450" s="63"/>
      <c r="F4450" s="145"/>
      <c r="G4450" s="267"/>
      <c r="H4450" s="264"/>
    </row>
    <row r="4451" spans="1:8" s="53" customFormat="1" x14ac:dyDescent="0.2">
      <c r="A4451" s="62"/>
      <c r="B4451" s="40"/>
      <c r="C4451" s="63"/>
      <c r="D4451" s="63"/>
      <c r="E4451" s="63"/>
      <c r="F4451" s="145"/>
      <c r="G4451" s="267"/>
      <c r="H4451" s="264"/>
    </row>
    <row r="4452" spans="1:8" s="26" customFormat="1" x14ac:dyDescent="0.2">
      <c r="A4452" s="44" t="s">
        <v>507</v>
      </c>
      <c r="B4452" s="47"/>
      <c r="C4452" s="46"/>
      <c r="D4452" s="46"/>
      <c r="E4452" s="46"/>
      <c r="F4452" s="282"/>
      <c r="G4452" s="25"/>
      <c r="H4452" s="264"/>
    </row>
    <row r="4453" spans="1:8" s="26" customFormat="1" x14ac:dyDescent="0.2">
      <c r="A4453" s="44" t="s">
        <v>508</v>
      </c>
      <c r="B4453" s="47"/>
      <c r="C4453" s="46"/>
      <c r="D4453" s="46"/>
      <c r="E4453" s="46"/>
      <c r="F4453" s="282"/>
      <c r="G4453" s="25"/>
      <c r="H4453" s="264"/>
    </row>
    <row r="4454" spans="1:8" s="26" customFormat="1" x14ac:dyDescent="0.2">
      <c r="A4454" s="44" t="s">
        <v>415</v>
      </c>
      <c r="B4454" s="47"/>
      <c r="C4454" s="46"/>
      <c r="D4454" s="46"/>
      <c r="E4454" s="46"/>
      <c r="F4454" s="282"/>
      <c r="G4454" s="25"/>
      <c r="H4454" s="264"/>
    </row>
    <row r="4455" spans="1:8" s="26" customFormat="1" x14ac:dyDescent="0.2">
      <c r="A4455" s="44" t="s">
        <v>365</v>
      </c>
      <c r="B4455" s="47"/>
      <c r="C4455" s="46"/>
      <c r="D4455" s="46"/>
      <c r="E4455" s="46"/>
      <c r="F4455" s="282"/>
      <c r="G4455" s="25"/>
      <c r="H4455" s="264"/>
    </row>
    <row r="4456" spans="1:8" s="26" customFormat="1" x14ac:dyDescent="0.2">
      <c r="A4456" s="44"/>
      <c r="B4456" s="72"/>
      <c r="C4456" s="63"/>
      <c r="D4456" s="63"/>
      <c r="E4456" s="63"/>
      <c r="F4456" s="145"/>
      <c r="G4456" s="25"/>
      <c r="H4456" s="264"/>
    </row>
    <row r="4457" spans="1:8" s="26" customFormat="1" x14ac:dyDescent="0.2">
      <c r="A4457" s="42">
        <v>410000</v>
      </c>
      <c r="B4457" s="43" t="s">
        <v>42</v>
      </c>
      <c r="C4457" s="41">
        <f>C4458+C4463+C4479+C4477</f>
        <v>5493900.0000000037</v>
      </c>
      <c r="D4457" s="41">
        <f>D4458+D4463+D4479+D4477</f>
        <v>5548600</v>
      </c>
      <c r="E4457" s="41">
        <f>E4458+E4463+E4479+E4477</f>
        <v>0</v>
      </c>
      <c r="F4457" s="283">
        <f t="shared" ref="F4457:F4496" si="1696">D4457/C4457*100</f>
        <v>100.99564972059913</v>
      </c>
      <c r="G4457" s="25"/>
      <c r="H4457" s="264"/>
    </row>
    <row r="4458" spans="1:8" s="26" customFormat="1" x14ac:dyDescent="0.2">
      <c r="A4458" s="42">
        <v>411000</v>
      </c>
      <c r="B4458" s="43" t="s">
        <v>43</v>
      </c>
      <c r="C4458" s="41">
        <f t="shared" ref="C4458" si="1697">SUM(C4459:C4462)</f>
        <v>2975000.0000000033</v>
      </c>
      <c r="D4458" s="41">
        <f t="shared" ref="D4458" si="1698">SUM(D4459:D4462)</f>
        <v>3037000</v>
      </c>
      <c r="E4458" s="41">
        <f>SUM(E4459:E4462)</f>
        <v>0</v>
      </c>
      <c r="F4458" s="283">
        <f t="shared" si="1696"/>
        <v>102.08403361344527</v>
      </c>
      <c r="G4458" s="25"/>
      <c r="H4458" s="264"/>
    </row>
    <row r="4459" spans="1:8" s="26" customFormat="1" x14ac:dyDescent="0.2">
      <c r="A4459" s="52">
        <v>411100</v>
      </c>
      <c r="B4459" s="45" t="s">
        <v>44</v>
      </c>
      <c r="C4459" s="54">
        <v>2700000.0000000033</v>
      </c>
      <c r="D4459" s="46">
        <v>2760000</v>
      </c>
      <c r="E4459" s="54">
        <v>0</v>
      </c>
      <c r="F4459" s="280">
        <f t="shared" si="1696"/>
        <v>102.2222222222221</v>
      </c>
      <c r="G4459" s="25"/>
      <c r="H4459" s="264"/>
    </row>
    <row r="4460" spans="1:8" s="26" customFormat="1" ht="40.5" x14ac:dyDescent="0.2">
      <c r="A4460" s="52">
        <v>411200</v>
      </c>
      <c r="B4460" s="45" t="s">
        <v>45</v>
      </c>
      <c r="C4460" s="54">
        <v>140000</v>
      </c>
      <c r="D4460" s="46">
        <v>142000</v>
      </c>
      <c r="E4460" s="54">
        <v>0</v>
      </c>
      <c r="F4460" s="280">
        <f t="shared" si="1696"/>
        <v>101.42857142857142</v>
      </c>
      <c r="G4460" s="25"/>
      <c r="H4460" s="264"/>
    </row>
    <row r="4461" spans="1:8" s="26" customFormat="1" ht="40.5" x14ac:dyDescent="0.2">
      <c r="A4461" s="52">
        <v>411300</v>
      </c>
      <c r="B4461" s="45" t="s">
        <v>46</v>
      </c>
      <c r="C4461" s="54">
        <v>100000</v>
      </c>
      <c r="D4461" s="46">
        <v>100000</v>
      </c>
      <c r="E4461" s="54">
        <v>0</v>
      </c>
      <c r="F4461" s="280">
        <f t="shared" si="1696"/>
        <v>100</v>
      </c>
      <c r="G4461" s="25"/>
      <c r="H4461" s="264"/>
    </row>
    <row r="4462" spans="1:8" s="26" customFormat="1" x14ac:dyDescent="0.2">
      <c r="A4462" s="52">
        <v>411400</v>
      </c>
      <c r="B4462" s="45" t="s">
        <v>47</v>
      </c>
      <c r="C4462" s="54">
        <v>35000</v>
      </c>
      <c r="D4462" s="46">
        <v>35000</v>
      </c>
      <c r="E4462" s="54">
        <v>0</v>
      </c>
      <c r="F4462" s="280">
        <f t="shared" si="1696"/>
        <v>100</v>
      </c>
      <c r="G4462" s="25"/>
      <c r="H4462" s="264"/>
    </row>
    <row r="4463" spans="1:8" s="26" customFormat="1" x14ac:dyDescent="0.2">
      <c r="A4463" s="42">
        <v>412000</v>
      </c>
      <c r="B4463" s="47" t="s">
        <v>48</v>
      </c>
      <c r="C4463" s="41">
        <f>SUM(C4464:C4476)</f>
        <v>343900</v>
      </c>
      <c r="D4463" s="41">
        <f>SUM(D4464:D4476)</f>
        <v>336600</v>
      </c>
      <c r="E4463" s="41">
        <f>SUM(E4464:E4476)</f>
        <v>0</v>
      </c>
      <c r="F4463" s="283">
        <f t="shared" si="1696"/>
        <v>97.87728990985751</v>
      </c>
      <c r="G4463" s="25"/>
      <c r="H4463" s="264"/>
    </row>
    <row r="4464" spans="1:8" s="26" customFormat="1" ht="40.5" x14ac:dyDescent="0.2">
      <c r="A4464" s="52">
        <v>412200</v>
      </c>
      <c r="B4464" s="45" t="s">
        <v>50</v>
      </c>
      <c r="C4464" s="54">
        <v>31900</v>
      </c>
      <c r="D4464" s="46">
        <v>31500</v>
      </c>
      <c r="E4464" s="54">
        <v>0</v>
      </c>
      <c r="F4464" s="280">
        <f t="shared" si="1696"/>
        <v>98.746081504702204</v>
      </c>
      <c r="G4464" s="25"/>
      <c r="H4464" s="264"/>
    </row>
    <row r="4465" spans="1:8" s="26" customFormat="1" x14ac:dyDescent="0.2">
      <c r="A4465" s="52">
        <v>412300</v>
      </c>
      <c r="B4465" s="45" t="s">
        <v>51</v>
      </c>
      <c r="C4465" s="54">
        <v>10599.999999999996</v>
      </c>
      <c r="D4465" s="46">
        <v>12000</v>
      </c>
      <c r="E4465" s="54">
        <v>0</v>
      </c>
      <c r="F4465" s="280">
        <f t="shared" si="1696"/>
        <v>113.20754716981136</v>
      </c>
      <c r="G4465" s="25"/>
      <c r="H4465" s="264"/>
    </row>
    <row r="4466" spans="1:8" s="26" customFormat="1" x14ac:dyDescent="0.2">
      <c r="A4466" s="52">
        <v>412500</v>
      </c>
      <c r="B4466" s="45" t="s">
        <v>55</v>
      </c>
      <c r="C4466" s="54">
        <v>21000</v>
      </c>
      <c r="D4466" s="46">
        <v>19000</v>
      </c>
      <c r="E4466" s="54">
        <v>0</v>
      </c>
      <c r="F4466" s="280">
        <f t="shared" si="1696"/>
        <v>90.476190476190482</v>
      </c>
      <c r="G4466" s="25"/>
      <c r="H4466" s="264"/>
    </row>
    <row r="4467" spans="1:8" s="26" customFormat="1" x14ac:dyDescent="0.2">
      <c r="A4467" s="52">
        <v>412600</v>
      </c>
      <c r="B4467" s="45" t="s">
        <v>56</v>
      </c>
      <c r="C4467" s="54">
        <v>60000</v>
      </c>
      <c r="D4467" s="46">
        <v>45300</v>
      </c>
      <c r="E4467" s="54">
        <v>0</v>
      </c>
      <c r="F4467" s="280">
        <f t="shared" si="1696"/>
        <v>75.5</v>
      </c>
      <c r="G4467" s="25"/>
      <c r="H4467" s="264"/>
    </row>
    <row r="4468" spans="1:8" s="26" customFormat="1" x14ac:dyDescent="0.2">
      <c r="A4468" s="52">
        <v>412700</v>
      </c>
      <c r="B4468" s="45" t="s">
        <v>58</v>
      </c>
      <c r="C4468" s="54">
        <v>59900</v>
      </c>
      <c r="D4468" s="46">
        <v>65300</v>
      </c>
      <c r="E4468" s="54">
        <v>0</v>
      </c>
      <c r="F4468" s="280">
        <f t="shared" si="1696"/>
        <v>109.01502504173624</v>
      </c>
      <c r="G4468" s="25"/>
      <c r="H4468" s="264"/>
    </row>
    <row r="4469" spans="1:8" s="26" customFormat="1" x14ac:dyDescent="0.2">
      <c r="A4469" s="52">
        <v>412900</v>
      </c>
      <c r="B4469" s="49" t="s">
        <v>72</v>
      </c>
      <c r="C4469" s="54">
        <v>500</v>
      </c>
      <c r="D4469" s="46">
        <v>500</v>
      </c>
      <c r="E4469" s="54">
        <v>0</v>
      </c>
      <c r="F4469" s="280">
        <f t="shared" si="1696"/>
        <v>100</v>
      </c>
      <c r="G4469" s="25"/>
      <c r="H4469" s="264"/>
    </row>
    <row r="4470" spans="1:8" s="26" customFormat="1" x14ac:dyDescent="0.2">
      <c r="A4470" s="52">
        <v>412900</v>
      </c>
      <c r="B4470" s="49" t="s">
        <v>73</v>
      </c>
      <c r="C4470" s="54">
        <v>6000</v>
      </c>
      <c r="D4470" s="46">
        <v>6000</v>
      </c>
      <c r="E4470" s="54">
        <v>0</v>
      </c>
      <c r="F4470" s="280">
        <f t="shared" si="1696"/>
        <v>100</v>
      </c>
      <c r="G4470" s="25"/>
      <c r="H4470" s="264"/>
    </row>
    <row r="4471" spans="1:8" s="26" customFormat="1" x14ac:dyDescent="0.2">
      <c r="A4471" s="52">
        <v>412900</v>
      </c>
      <c r="B4471" s="49" t="s">
        <v>74</v>
      </c>
      <c r="C4471" s="54">
        <v>4000</v>
      </c>
      <c r="D4471" s="46">
        <v>4000</v>
      </c>
      <c r="E4471" s="54">
        <v>0</v>
      </c>
      <c r="F4471" s="280">
        <f t="shared" si="1696"/>
        <v>100</v>
      </c>
      <c r="G4471" s="25"/>
      <c r="H4471" s="264"/>
    </row>
    <row r="4472" spans="1:8" s="26" customFormat="1" ht="40.5" x14ac:dyDescent="0.2">
      <c r="A4472" s="52">
        <v>412900</v>
      </c>
      <c r="B4472" s="49" t="s">
        <v>75</v>
      </c>
      <c r="C4472" s="54">
        <v>4000</v>
      </c>
      <c r="D4472" s="46">
        <v>6000</v>
      </c>
      <c r="E4472" s="54">
        <v>0</v>
      </c>
      <c r="F4472" s="280">
        <f t="shared" si="1696"/>
        <v>150</v>
      </c>
      <c r="G4472" s="25"/>
      <c r="H4472" s="264"/>
    </row>
    <row r="4473" spans="1:8" s="26" customFormat="1" x14ac:dyDescent="0.2">
      <c r="A4473" s="52">
        <v>412900</v>
      </c>
      <c r="B4473" s="49" t="s">
        <v>76</v>
      </c>
      <c r="C4473" s="54">
        <v>6000</v>
      </c>
      <c r="D4473" s="46">
        <v>7000</v>
      </c>
      <c r="E4473" s="54">
        <v>0</v>
      </c>
      <c r="F4473" s="280">
        <f t="shared" si="1696"/>
        <v>116.66666666666667</v>
      </c>
      <c r="G4473" s="25"/>
      <c r="H4473" s="264"/>
    </row>
    <row r="4474" spans="1:8" s="26" customFormat="1" x14ac:dyDescent="0.2">
      <c r="A4474" s="52">
        <v>412900</v>
      </c>
      <c r="B4474" s="45" t="s">
        <v>92</v>
      </c>
      <c r="C4474" s="54">
        <v>100000.00000000001</v>
      </c>
      <c r="D4474" s="46">
        <v>100000.00000000001</v>
      </c>
      <c r="E4474" s="54">
        <v>0</v>
      </c>
      <c r="F4474" s="280">
        <f t="shared" si="1696"/>
        <v>100</v>
      </c>
      <c r="G4474" s="25"/>
      <c r="H4474" s="264"/>
    </row>
    <row r="4475" spans="1:8" s="26" customFormat="1" x14ac:dyDescent="0.2">
      <c r="A4475" s="52">
        <v>412900</v>
      </c>
      <c r="B4475" s="45" t="s">
        <v>93</v>
      </c>
      <c r="C4475" s="54">
        <v>20000</v>
      </c>
      <c r="D4475" s="46">
        <v>20000</v>
      </c>
      <c r="E4475" s="54">
        <v>0</v>
      </c>
      <c r="F4475" s="280">
        <f t="shared" si="1696"/>
        <v>100</v>
      </c>
      <c r="G4475" s="25"/>
      <c r="H4475" s="264"/>
    </row>
    <row r="4476" spans="1:8" s="26" customFormat="1" x14ac:dyDescent="0.2">
      <c r="A4476" s="52">
        <v>412900</v>
      </c>
      <c r="B4476" s="45" t="s">
        <v>94</v>
      </c>
      <c r="C4476" s="54">
        <v>20000</v>
      </c>
      <c r="D4476" s="46">
        <v>20000</v>
      </c>
      <c r="E4476" s="54">
        <v>0</v>
      </c>
      <c r="F4476" s="280">
        <f t="shared" si="1696"/>
        <v>100</v>
      </c>
      <c r="G4476" s="25"/>
      <c r="H4476" s="264"/>
    </row>
    <row r="4477" spans="1:8" s="51" customFormat="1" x14ac:dyDescent="0.2">
      <c r="A4477" s="42">
        <v>414000</v>
      </c>
      <c r="B4477" s="47" t="s">
        <v>106</v>
      </c>
      <c r="C4477" s="41">
        <f>SUM(C4478:C4478)</f>
        <v>1450000</v>
      </c>
      <c r="D4477" s="41">
        <f>SUM(D4478:D4478)</f>
        <v>1450000</v>
      </c>
      <c r="E4477" s="41">
        <f>SUM(E4478:E4478)</f>
        <v>0</v>
      </c>
      <c r="F4477" s="283">
        <f t="shared" si="1696"/>
        <v>100</v>
      </c>
      <c r="G4477" s="266"/>
      <c r="H4477" s="264"/>
    </row>
    <row r="4478" spans="1:8" s="26" customFormat="1" x14ac:dyDescent="0.2">
      <c r="A4478" s="52">
        <v>414100</v>
      </c>
      <c r="B4478" s="45" t="s">
        <v>799</v>
      </c>
      <c r="C4478" s="54">
        <v>1450000</v>
      </c>
      <c r="D4478" s="46">
        <v>1450000</v>
      </c>
      <c r="E4478" s="54">
        <v>0</v>
      </c>
      <c r="F4478" s="280">
        <f t="shared" si="1696"/>
        <v>100</v>
      </c>
      <c r="G4478" s="25"/>
      <c r="H4478" s="264"/>
    </row>
    <row r="4479" spans="1:8" s="26" customFormat="1" x14ac:dyDescent="0.2">
      <c r="A4479" s="42">
        <v>415000</v>
      </c>
      <c r="B4479" s="47" t="s">
        <v>118</v>
      </c>
      <c r="C4479" s="41">
        <f>SUM(C4480:C4481)</f>
        <v>725000</v>
      </c>
      <c r="D4479" s="41">
        <f>SUM(D4480:D4481)</f>
        <v>725000</v>
      </c>
      <c r="E4479" s="41">
        <f>SUM(E4480:E4481)</f>
        <v>0</v>
      </c>
      <c r="F4479" s="283">
        <f t="shared" si="1696"/>
        <v>100</v>
      </c>
      <c r="G4479" s="25"/>
      <c r="H4479" s="264"/>
    </row>
    <row r="4480" spans="1:8" s="26" customFormat="1" x14ac:dyDescent="0.2">
      <c r="A4480" s="52">
        <v>415200</v>
      </c>
      <c r="B4480" s="45" t="s">
        <v>804</v>
      </c>
      <c r="C4480" s="54">
        <v>700000</v>
      </c>
      <c r="D4480" s="46">
        <v>700000</v>
      </c>
      <c r="E4480" s="54">
        <v>0</v>
      </c>
      <c r="F4480" s="280">
        <f t="shared" si="1696"/>
        <v>100</v>
      </c>
      <c r="G4480" s="25"/>
      <c r="H4480" s="264"/>
    </row>
    <row r="4481" spans="1:8" s="26" customFormat="1" x14ac:dyDescent="0.2">
      <c r="A4481" s="52">
        <v>415200</v>
      </c>
      <c r="B4481" s="45" t="s">
        <v>148</v>
      </c>
      <c r="C4481" s="54">
        <v>25000</v>
      </c>
      <c r="D4481" s="46">
        <v>25000</v>
      </c>
      <c r="E4481" s="54">
        <v>0</v>
      </c>
      <c r="F4481" s="280">
        <f t="shared" si="1696"/>
        <v>100</v>
      </c>
      <c r="G4481" s="25"/>
      <c r="H4481" s="264"/>
    </row>
    <row r="4482" spans="1:8" s="26" customFormat="1" x14ac:dyDescent="0.2">
      <c r="A4482" s="42">
        <v>480000</v>
      </c>
      <c r="B4482" s="47" t="s">
        <v>202</v>
      </c>
      <c r="C4482" s="41">
        <f t="shared" ref="C4482" si="1699">C4485+C4483</f>
        <v>917500</v>
      </c>
      <c r="D4482" s="41">
        <f t="shared" ref="D4482" si="1700">D4485+D4483</f>
        <v>900000</v>
      </c>
      <c r="E4482" s="41">
        <f>E4485+E4483</f>
        <v>0</v>
      </c>
      <c r="F4482" s="283">
        <f t="shared" si="1696"/>
        <v>98.09264305177112</v>
      </c>
      <c r="G4482" s="25"/>
      <c r="H4482" s="264"/>
    </row>
    <row r="4483" spans="1:8" s="51" customFormat="1" x14ac:dyDescent="0.2">
      <c r="A4483" s="42">
        <v>487000</v>
      </c>
      <c r="B4483" s="47" t="s">
        <v>25</v>
      </c>
      <c r="C4483" s="41">
        <f t="shared" ref="C4483" si="1701">C4484</f>
        <v>14500</v>
      </c>
      <c r="D4483" s="41">
        <f t="shared" ref="D4483" si="1702">D4484</f>
        <v>0</v>
      </c>
      <c r="E4483" s="41">
        <f t="shared" ref="E4483" si="1703">E4484</f>
        <v>0</v>
      </c>
      <c r="F4483" s="283">
        <f t="shared" si="1696"/>
        <v>0</v>
      </c>
      <c r="G4483" s="266"/>
      <c r="H4483" s="264"/>
    </row>
    <row r="4484" spans="1:8" s="26" customFormat="1" x14ac:dyDescent="0.2">
      <c r="A4484" s="52">
        <v>487300</v>
      </c>
      <c r="B4484" s="45" t="s">
        <v>217</v>
      </c>
      <c r="C4484" s="54">
        <v>14500</v>
      </c>
      <c r="D4484" s="46">
        <v>0</v>
      </c>
      <c r="E4484" s="54">
        <v>0</v>
      </c>
      <c r="F4484" s="280">
        <f t="shared" si="1696"/>
        <v>0</v>
      </c>
      <c r="G4484" s="25"/>
      <c r="H4484" s="264"/>
    </row>
    <row r="4485" spans="1:8" s="26" customFormat="1" x14ac:dyDescent="0.2">
      <c r="A4485" s="42">
        <v>488000</v>
      </c>
      <c r="B4485" s="47" t="s">
        <v>29</v>
      </c>
      <c r="C4485" s="41">
        <f t="shared" ref="C4485" si="1704">SUM(C4486:C4488)</f>
        <v>903000</v>
      </c>
      <c r="D4485" s="41">
        <f t="shared" ref="D4485" si="1705">SUM(D4486:D4488)</f>
        <v>900000</v>
      </c>
      <c r="E4485" s="41">
        <f t="shared" ref="E4485" si="1706">SUM(E4486:E4488)</f>
        <v>0</v>
      </c>
      <c r="F4485" s="283">
        <f t="shared" si="1696"/>
        <v>99.667774086378742</v>
      </c>
      <c r="G4485" s="25"/>
      <c r="H4485" s="264"/>
    </row>
    <row r="4486" spans="1:8" s="26" customFormat="1" x14ac:dyDescent="0.2">
      <c r="A4486" s="52">
        <v>488100</v>
      </c>
      <c r="B4486" s="45" t="s">
        <v>734</v>
      </c>
      <c r="C4486" s="54">
        <v>250000</v>
      </c>
      <c r="D4486" s="46">
        <v>250000</v>
      </c>
      <c r="E4486" s="54">
        <v>0</v>
      </c>
      <c r="F4486" s="280">
        <f t="shared" si="1696"/>
        <v>100</v>
      </c>
      <c r="G4486" s="25"/>
      <c r="H4486" s="264"/>
    </row>
    <row r="4487" spans="1:8" s="26" customFormat="1" x14ac:dyDescent="0.2">
      <c r="A4487" s="52">
        <v>488100</v>
      </c>
      <c r="B4487" s="45" t="s">
        <v>29</v>
      </c>
      <c r="C4487" s="54">
        <v>3000</v>
      </c>
      <c r="D4487" s="46">
        <v>0</v>
      </c>
      <c r="E4487" s="54">
        <v>0</v>
      </c>
      <c r="F4487" s="280">
        <f t="shared" si="1696"/>
        <v>0</v>
      </c>
      <c r="G4487" s="25"/>
      <c r="H4487" s="264"/>
    </row>
    <row r="4488" spans="1:8" s="26" customFormat="1" x14ac:dyDescent="0.2">
      <c r="A4488" s="52">
        <v>488100</v>
      </c>
      <c r="B4488" s="45" t="s">
        <v>238</v>
      </c>
      <c r="C4488" s="54">
        <v>650000</v>
      </c>
      <c r="D4488" s="46">
        <v>650000</v>
      </c>
      <c r="E4488" s="54">
        <v>0</v>
      </c>
      <c r="F4488" s="280">
        <f t="shared" si="1696"/>
        <v>100</v>
      </c>
      <c r="G4488" s="25"/>
      <c r="H4488" s="264"/>
    </row>
    <row r="4489" spans="1:8" s="26" customFormat="1" x14ac:dyDescent="0.2">
      <c r="A4489" s="42">
        <v>510000</v>
      </c>
      <c r="B4489" s="47" t="s">
        <v>245</v>
      </c>
      <c r="C4489" s="41">
        <f>C4490+C4492</f>
        <v>12000</v>
      </c>
      <c r="D4489" s="41">
        <f>D4490+D4492</f>
        <v>10000</v>
      </c>
      <c r="E4489" s="41">
        <f>E4490+E4492</f>
        <v>0</v>
      </c>
      <c r="F4489" s="283">
        <f t="shared" si="1696"/>
        <v>83.333333333333343</v>
      </c>
      <c r="G4489" s="25"/>
      <c r="H4489" s="264"/>
    </row>
    <row r="4490" spans="1:8" s="26" customFormat="1" x14ac:dyDescent="0.2">
      <c r="A4490" s="42">
        <v>511000</v>
      </c>
      <c r="B4490" s="47" t="s">
        <v>246</v>
      </c>
      <c r="C4490" s="41">
        <f>SUM(C4491:C4491)</f>
        <v>7000</v>
      </c>
      <c r="D4490" s="41">
        <f>SUM(D4491:D4491)</f>
        <v>5000</v>
      </c>
      <c r="E4490" s="41">
        <f>SUM(E4491:E4491)</f>
        <v>0</v>
      </c>
      <c r="F4490" s="283">
        <f t="shared" si="1696"/>
        <v>71.428571428571431</v>
      </c>
      <c r="G4490" s="25"/>
      <c r="H4490" s="264"/>
    </row>
    <row r="4491" spans="1:8" s="26" customFormat="1" x14ac:dyDescent="0.2">
      <c r="A4491" s="52">
        <v>511300</v>
      </c>
      <c r="B4491" s="45" t="s">
        <v>249</v>
      </c>
      <c r="C4491" s="54">
        <v>7000</v>
      </c>
      <c r="D4491" s="46">
        <v>5000</v>
      </c>
      <c r="E4491" s="54">
        <v>0</v>
      </c>
      <c r="F4491" s="280">
        <f t="shared" si="1696"/>
        <v>71.428571428571431</v>
      </c>
      <c r="G4491" s="25"/>
      <c r="H4491" s="264"/>
    </row>
    <row r="4492" spans="1:8" s="26" customFormat="1" x14ac:dyDescent="0.2">
      <c r="A4492" s="42">
        <v>516000</v>
      </c>
      <c r="B4492" s="47" t="s">
        <v>257</v>
      </c>
      <c r="C4492" s="41">
        <f t="shared" ref="C4492" si="1707">SUM(C4493)</f>
        <v>5000</v>
      </c>
      <c r="D4492" s="41">
        <f t="shared" ref="D4492" si="1708">SUM(D4493)</f>
        <v>5000</v>
      </c>
      <c r="E4492" s="41">
        <f t="shared" ref="E4492" si="1709">SUM(E4493)</f>
        <v>0</v>
      </c>
      <c r="F4492" s="283">
        <f t="shared" si="1696"/>
        <v>100</v>
      </c>
      <c r="G4492" s="25"/>
      <c r="H4492" s="264"/>
    </row>
    <row r="4493" spans="1:8" s="26" customFormat="1" x14ac:dyDescent="0.2">
      <c r="A4493" s="52">
        <v>516100</v>
      </c>
      <c r="B4493" s="45" t="s">
        <v>257</v>
      </c>
      <c r="C4493" s="54">
        <v>5000</v>
      </c>
      <c r="D4493" s="46">
        <v>5000</v>
      </c>
      <c r="E4493" s="54">
        <v>0</v>
      </c>
      <c r="F4493" s="280">
        <f t="shared" si="1696"/>
        <v>100</v>
      </c>
      <c r="G4493" s="25"/>
      <c r="H4493" s="264"/>
    </row>
    <row r="4494" spans="1:8" s="51" customFormat="1" x14ac:dyDescent="0.2">
      <c r="A4494" s="42">
        <v>610000</v>
      </c>
      <c r="B4494" s="47" t="s">
        <v>262</v>
      </c>
      <c r="C4494" s="41">
        <f t="shared" ref="C4494:C4495" si="1710">C4495</f>
        <v>26293500</v>
      </c>
      <c r="D4494" s="41">
        <f t="shared" ref="D4494:D4495" si="1711">D4495</f>
        <v>0</v>
      </c>
      <c r="E4494" s="41">
        <f t="shared" ref="E4494:E4495" si="1712">E4495</f>
        <v>0</v>
      </c>
      <c r="F4494" s="283">
        <f t="shared" si="1696"/>
        <v>0</v>
      </c>
      <c r="G4494" s="266"/>
      <c r="H4494" s="264"/>
    </row>
    <row r="4495" spans="1:8" s="51" customFormat="1" x14ac:dyDescent="0.2">
      <c r="A4495" s="42">
        <v>611000</v>
      </c>
      <c r="B4495" s="47" t="s">
        <v>263</v>
      </c>
      <c r="C4495" s="41">
        <f t="shared" si="1710"/>
        <v>26293500</v>
      </c>
      <c r="D4495" s="41">
        <f t="shared" si="1711"/>
        <v>0</v>
      </c>
      <c r="E4495" s="41">
        <f t="shared" si="1712"/>
        <v>0</v>
      </c>
      <c r="F4495" s="283">
        <f t="shared" si="1696"/>
        <v>0</v>
      </c>
      <c r="G4495" s="266"/>
      <c r="H4495" s="264"/>
    </row>
    <row r="4496" spans="1:8" s="26" customFormat="1" x14ac:dyDescent="0.2">
      <c r="A4496" s="52">
        <v>611200</v>
      </c>
      <c r="B4496" s="45" t="s">
        <v>264</v>
      </c>
      <c r="C4496" s="54">
        <v>26293500</v>
      </c>
      <c r="D4496" s="46">
        <v>0</v>
      </c>
      <c r="E4496" s="54">
        <v>0</v>
      </c>
      <c r="F4496" s="280">
        <f t="shared" si="1696"/>
        <v>0</v>
      </c>
      <c r="G4496" s="25"/>
      <c r="H4496" s="264"/>
    </row>
    <row r="4497" spans="1:8" s="51" customFormat="1" x14ac:dyDescent="0.2">
      <c r="A4497" s="42">
        <v>630000</v>
      </c>
      <c r="B4497" s="47" t="s">
        <v>277</v>
      </c>
      <c r="C4497" s="41">
        <f>C4498+C4500</f>
        <v>144000</v>
      </c>
      <c r="D4497" s="41">
        <f>D4498+D4500</f>
        <v>2380000</v>
      </c>
      <c r="E4497" s="41">
        <f>E4498+E4500</f>
        <v>0</v>
      </c>
      <c r="F4497" s="283"/>
      <c r="G4497" s="266"/>
      <c r="H4497" s="264"/>
    </row>
    <row r="4498" spans="1:8" s="51" customFormat="1" x14ac:dyDescent="0.2">
      <c r="A4498" s="42">
        <v>631000</v>
      </c>
      <c r="B4498" s="47" t="s">
        <v>278</v>
      </c>
      <c r="C4498" s="41">
        <f>SUM(C4499:C4499)</f>
        <v>0</v>
      </c>
      <c r="D4498" s="41">
        <f>SUM(D4499:D4499)</f>
        <v>2300000</v>
      </c>
      <c r="E4498" s="41">
        <f>SUM(E4499:E4499)</f>
        <v>0</v>
      </c>
      <c r="F4498" s="283">
        <v>0</v>
      </c>
      <c r="G4498" s="266"/>
      <c r="H4498" s="264"/>
    </row>
    <row r="4499" spans="1:8" s="26" customFormat="1" x14ac:dyDescent="0.2">
      <c r="A4499" s="52">
        <v>631900</v>
      </c>
      <c r="B4499" s="45" t="s">
        <v>275</v>
      </c>
      <c r="C4499" s="54">
        <v>0</v>
      </c>
      <c r="D4499" s="46">
        <v>2300000</v>
      </c>
      <c r="E4499" s="54">
        <v>0</v>
      </c>
      <c r="F4499" s="280">
        <v>0</v>
      </c>
      <c r="G4499" s="25"/>
      <c r="H4499" s="264"/>
    </row>
    <row r="4500" spans="1:8" s="51" customFormat="1" x14ac:dyDescent="0.2">
      <c r="A4500" s="42">
        <v>638000</v>
      </c>
      <c r="B4500" s="47" t="s">
        <v>284</v>
      </c>
      <c r="C4500" s="41">
        <f t="shared" ref="C4500" si="1713">C4501</f>
        <v>144000</v>
      </c>
      <c r="D4500" s="41">
        <f t="shared" ref="D4500" si="1714">D4501</f>
        <v>80000</v>
      </c>
      <c r="E4500" s="41">
        <f t="shared" ref="E4500" si="1715">E4501</f>
        <v>0</v>
      </c>
      <c r="F4500" s="283">
        <f>D4500/C4500*100</f>
        <v>55.555555555555557</v>
      </c>
      <c r="G4500" s="266"/>
      <c r="H4500" s="264"/>
    </row>
    <row r="4501" spans="1:8" s="26" customFormat="1" x14ac:dyDescent="0.2">
      <c r="A4501" s="52">
        <v>638100</v>
      </c>
      <c r="B4501" s="45" t="s">
        <v>285</v>
      </c>
      <c r="C4501" s="54">
        <v>144000</v>
      </c>
      <c r="D4501" s="46">
        <v>80000</v>
      </c>
      <c r="E4501" s="54">
        <v>0</v>
      </c>
      <c r="F4501" s="280">
        <f>D4501/C4501*100</f>
        <v>55.555555555555557</v>
      </c>
      <c r="G4501" s="25"/>
      <c r="H4501" s="264"/>
    </row>
    <row r="4502" spans="1:8" s="26" customFormat="1" x14ac:dyDescent="0.2">
      <c r="A4502" s="82"/>
      <c r="B4502" s="76" t="s">
        <v>294</v>
      </c>
      <c r="C4502" s="80">
        <f>C4457+C4482+C4489+C4497+C4494</f>
        <v>32860900.000000004</v>
      </c>
      <c r="D4502" s="80">
        <f>D4457+D4482+D4489+D4497+D4494</f>
        <v>8838600</v>
      </c>
      <c r="E4502" s="80">
        <f>E4457+E4482+E4489+E4497+E4494</f>
        <v>0</v>
      </c>
      <c r="F4502" s="30">
        <f>D4502/C4502*100</f>
        <v>26.89701134174657</v>
      </c>
      <c r="G4502" s="25"/>
      <c r="H4502" s="264"/>
    </row>
    <row r="4503" spans="1:8" s="26" customFormat="1" x14ac:dyDescent="0.2">
      <c r="A4503" s="44"/>
      <c r="B4503" s="45"/>
      <c r="C4503" s="46"/>
      <c r="D4503" s="46"/>
      <c r="E4503" s="46"/>
      <c r="F4503" s="282"/>
      <c r="G4503" s="25"/>
      <c r="H4503" s="264"/>
    </row>
    <row r="4504" spans="1:8" s="26" customFormat="1" ht="20.25" customHeight="1" x14ac:dyDescent="0.2">
      <c r="A4504" s="39"/>
      <c r="B4504" s="40"/>
      <c r="C4504" s="46"/>
      <c r="D4504" s="46"/>
      <c r="E4504" s="46"/>
      <c r="F4504" s="282"/>
      <c r="G4504" s="25"/>
      <c r="H4504" s="264"/>
    </row>
    <row r="4505" spans="1:8" s="26" customFormat="1" ht="20.25" customHeight="1" x14ac:dyDescent="0.2">
      <c r="A4505" s="44" t="s">
        <v>509</v>
      </c>
      <c r="B4505" s="47"/>
      <c r="C4505" s="46"/>
      <c r="D4505" s="46"/>
      <c r="E4505" s="46"/>
      <c r="F4505" s="282"/>
      <c r="G4505" s="25"/>
      <c r="H4505" s="264"/>
    </row>
    <row r="4506" spans="1:8" s="26" customFormat="1" ht="20.25" customHeight="1" x14ac:dyDescent="0.2">
      <c r="A4506" s="44" t="s">
        <v>510</v>
      </c>
      <c r="B4506" s="47"/>
      <c r="C4506" s="46"/>
      <c r="D4506" s="46"/>
      <c r="E4506" s="46"/>
      <c r="F4506" s="282"/>
      <c r="G4506" s="25"/>
      <c r="H4506" s="264"/>
    </row>
    <row r="4507" spans="1:8" s="26" customFormat="1" ht="20.25" customHeight="1" x14ac:dyDescent="0.2">
      <c r="A4507" s="44" t="s">
        <v>417</v>
      </c>
      <c r="B4507" s="47"/>
      <c r="C4507" s="46"/>
      <c r="D4507" s="46"/>
      <c r="E4507" s="46"/>
      <c r="F4507" s="282"/>
      <c r="G4507" s="25"/>
      <c r="H4507" s="264"/>
    </row>
    <row r="4508" spans="1:8" s="26" customFormat="1" ht="20.25" customHeight="1" x14ac:dyDescent="0.2">
      <c r="A4508" s="44" t="s">
        <v>293</v>
      </c>
      <c r="B4508" s="47"/>
      <c r="C4508" s="46"/>
      <c r="D4508" s="46"/>
      <c r="E4508" s="46"/>
      <c r="F4508" s="282"/>
      <c r="G4508" s="25"/>
      <c r="H4508" s="264"/>
    </row>
    <row r="4509" spans="1:8" s="26" customFormat="1" ht="20.25" customHeight="1" x14ac:dyDescent="0.2">
      <c r="A4509" s="44"/>
      <c r="B4509" s="72"/>
      <c r="C4509" s="63"/>
      <c r="D4509" s="63"/>
      <c r="E4509" s="63"/>
      <c r="F4509" s="145"/>
      <c r="G4509" s="25"/>
      <c r="H4509" s="264"/>
    </row>
    <row r="4510" spans="1:8" s="26" customFormat="1" ht="20.25" customHeight="1" x14ac:dyDescent="0.2">
      <c r="A4510" s="42">
        <v>410000</v>
      </c>
      <c r="B4510" s="43" t="s">
        <v>42</v>
      </c>
      <c r="C4510" s="41">
        <f>C4511+C4516+0+C4528+0</f>
        <v>2835900</v>
      </c>
      <c r="D4510" s="41">
        <f>D4511+D4516+0+D4528+0</f>
        <v>2993400</v>
      </c>
      <c r="E4510" s="41">
        <f>E4511+E4516+0+E4528+0</f>
        <v>0</v>
      </c>
      <c r="F4510" s="283">
        <f t="shared" ref="F4510:F4545" si="1716">D4510/C4510*100</f>
        <v>105.55379244684227</v>
      </c>
      <c r="G4510" s="25"/>
      <c r="H4510" s="264"/>
    </row>
    <row r="4511" spans="1:8" s="26" customFormat="1" ht="40.5" customHeight="1" x14ac:dyDescent="0.2">
      <c r="A4511" s="42">
        <v>411000</v>
      </c>
      <c r="B4511" s="43" t="s">
        <v>43</v>
      </c>
      <c r="C4511" s="41">
        <f t="shared" ref="C4511" si="1717">SUM(C4512:C4515)</f>
        <v>2481000</v>
      </c>
      <c r="D4511" s="41">
        <f t="shared" ref="D4511" si="1718">SUM(D4512:D4515)</f>
        <v>2630800</v>
      </c>
      <c r="E4511" s="41">
        <f>SUM(E4512:E4515)</f>
        <v>0</v>
      </c>
      <c r="F4511" s="283">
        <f t="shared" si="1716"/>
        <v>106.0378879484079</v>
      </c>
      <c r="G4511" s="25"/>
      <c r="H4511" s="264"/>
    </row>
    <row r="4512" spans="1:8" s="26" customFormat="1" ht="20.25" customHeight="1" x14ac:dyDescent="0.2">
      <c r="A4512" s="52">
        <v>411100</v>
      </c>
      <c r="B4512" s="45" t="s">
        <v>44</v>
      </c>
      <c r="C4512" s="54">
        <v>2355000</v>
      </c>
      <c r="D4512" s="46">
        <v>2540000</v>
      </c>
      <c r="E4512" s="54">
        <v>0</v>
      </c>
      <c r="F4512" s="280">
        <f t="shared" si="1716"/>
        <v>107.8556263269639</v>
      </c>
      <c r="G4512" s="25"/>
      <c r="H4512" s="264"/>
    </row>
    <row r="4513" spans="1:8" s="26" customFormat="1" ht="60.75" customHeight="1" x14ac:dyDescent="0.2">
      <c r="A4513" s="52">
        <v>411200</v>
      </c>
      <c r="B4513" s="45" t="s">
        <v>45</v>
      </c>
      <c r="C4513" s="54">
        <v>66000.000000000029</v>
      </c>
      <c r="D4513" s="46">
        <v>54400</v>
      </c>
      <c r="E4513" s="54">
        <v>0</v>
      </c>
      <c r="F4513" s="280">
        <f t="shared" si="1716"/>
        <v>82.424242424242394</v>
      </c>
      <c r="G4513" s="25"/>
      <c r="H4513" s="264"/>
    </row>
    <row r="4514" spans="1:8" s="26" customFormat="1" ht="60.75" customHeight="1" x14ac:dyDescent="0.2">
      <c r="A4514" s="52">
        <v>411300</v>
      </c>
      <c r="B4514" s="45" t="s">
        <v>46</v>
      </c>
      <c r="C4514" s="54">
        <v>40000</v>
      </c>
      <c r="D4514" s="46">
        <v>21600</v>
      </c>
      <c r="E4514" s="54">
        <v>0</v>
      </c>
      <c r="F4514" s="280">
        <f t="shared" si="1716"/>
        <v>54</v>
      </c>
      <c r="G4514" s="25"/>
      <c r="H4514" s="264"/>
    </row>
    <row r="4515" spans="1:8" s="26" customFormat="1" ht="40.5" customHeight="1" x14ac:dyDescent="0.2">
      <c r="A4515" s="52">
        <v>411400</v>
      </c>
      <c r="B4515" s="45" t="s">
        <v>47</v>
      </c>
      <c r="C4515" s="54">
        <v>20000</v>
      </c>
      <c r="D4515" s="46">
        <v>14800</v>
      </c>
      <c r="E4515" s="54">
        <v>0</v>
      </c>
      <c r="F4515" s="280">
        <f t="shared" si="1716"/>
        <v>74</v>
      </c>
      <c r="G4515" s="25"/>
      <c r="H4515" s="264"/>
    </row>
    <row r="4516" spans="1:8" s="26" customFormat="1" ht="40.5" customHeight="1" x14ac:dyDescent="0.2">
      <c r="A4516" s="42">
        <v>412000</v>
      </c>
      <c r="B4516" s="47" t="s">
        <v>48</v>
      </c>
      <c r="C4516" s="41">
        <f>SUM(C4517:C4527)</f>
        <v>354600</v>
      </c>
      <c r="D4516" s="41">
        <f>SUM(D4517:D4527)</f>
        <v>362600</v>
      </c>
      <c r="E4516" s="41">
        <f>SUM(E4517:E4527)</f>
        <v>0</v>
      </c>
      <c r="F4516" s="283">
        <f t="shared" si="1716"/>
        <v>102.25606316976877</v>
      </c>
      <c r="G4516" s="25"/>
      <c r="H4516" s="264"/>
    </row>
    <row r="4517" spans="1:8" s="26" customFormat="1" x14ac:dyDescent="0.2">
      <c r="A4517" s="52">
        <v>412100</v>
      </c>
      <c r="B4517" s="45" t="s">
        <v>49</v>
      </c>
      <c r="C4517" s="54">
        <v>2200</v>
      </c>
      <c r="D4517" s="46">
        <v>2200</v>
      </c>
      <c r="E4517" s="54">
        <v>0</v>
      </c>
      <c r="F4517" s="280">
        <f t="shared" si="1716"/>
        <v>100</v>
      </c>
      <c r="G4517" s="25"/>
      <c r="H4517" s="264"/>
    </row>
    <row r="4518" spans="1:8" s="26" customFormat="1" ht="60.75" customHeight="1" x14ac:dyDescent="0.2">
      <c r="A4518" s="52">
        <v>412200</v>
      </c>
      <c r="B4518" s="45" t="s">
        <v>50</v>
      </c>
      <c r="C4518" s="54">
        <v>43000</v>
      </c>
      <c r="D4518" s="46">
        <v>44000</v>
      </c>
      <c r="E4518" s="54">
        <v>0</v>
      </c>
      <c r="F4518" s="280">
        <f t="shared" si="1716"/>
        <v>102.32558139534885</v>
      </c>
      <c r="G4518" s="25"/>
      <c r="H4518" s="264"/>
    </row>
    <row r="4519" spans="1:8" s="26" customFormat="1" ht="20.25" customHeight="1" x14ac:dyDescent="0.2">
      <c r="A4519" s="52">
        <v>412300</v>
      </c>
      <c r="B4519" s="45" t="s">
        <v>51</v>
      </c>
      <c r="C4519" s="54">
        <v>17000</v>
      </c>
      <c r="D4519" s="46">
        <v>17000</v>
      </c>
      <c r="E4519" s="54">
        <v>0</v>
      </c>
      <c r="F4519" s="280">
        <f t="shared" si="1716"/>
        <v>100</v>
      </c>
      <c r="G4519" s="25"/>
      <c r="H4519" s="264"/>
    </row>
    <row r="4520" spans="1:8" s="26" customFormat="1" ht="20.25" customHeight="1" x14ac:dyDescent="0.2">
      <c r="A4520" s="52">
        <v>412500</v>
      </c>
      <c r="B4520" s="45" t="s">
        <v>55</v>
      </c>
      <c r="C4520" s="54">
        <v>15000</v>
      </c>
      <c r="D4520" s="46">
        <v>16000</v>
      </c>
      <c r="E4520" s="54">
        <v>0</v>
      </c>
      <c r="F4520" s="280">
        <f t="shared" si="1716"/>
        <v>106.66666666666667</v>
      </c>
      <c r="G4520" s="25"/>
      <c r="H4520" s="264"/>
    </row>
    <row r="4521" spans="1:8" s="26" customFormat="1" ht="40.5" customHeight="1" x14ac:dyDescent="0.2">
      <c r="A4521" s="52">
        <v>412600</v>
      </c>
      <c r="B4521" s="45" t="s">
        <v>56</v>
      </c>
      <c r="C4521" s="54">
        <v>40000</v>
      </c>
      <c r="D4521" s="46">
        <v>42000</v>
      </c>
      <c r="E4521" s="54">
        <v>0</v>
      </c>
      <c r="F4521" s="280">
        <f t="shared" si="1716"/>
        <v>105</v>
      </c>
      <c r="G4521" s="25"/>
      <c r="H4521" s="264"/>
    </row>
    <row r="4522" spans="1:8" s="26" customFormat="1" ht="20.25" customHeight="1" x14ac:dyDescent="0.2">
      <c r="A4522" s="52">
        <v>412700</v>
      </c>
      <c r="B4522" s="45" t="s">
        <v>58</v>
      </c>
      <c r="C4522" s="54">
        <v>25000</v>
      </c>
      <c r="D4522" s="46">
        <v>30000</v>
      </c>
      <c r="E4522" s="54">
        <v>0</v>
      </c>
      <c r="F4522" s="280">
        <f t="shared" si="1716"/>
        <v>120</v>
      </c>
      <c r="G4522" s="25"/>
      <c r="H4522" s="264"/>
    </row>
    <row r="4523" spans="1:8" s="26" customFormat="1" ht="40.5" customHeight="1" x14ac:dyDescent="0.2">
      <c r="A4523" s="52">
        <v>412900</v>
      </c>
      <c r="B4523" s="49" t="s">
        <v>72</v>
      </c>
      <c r="C4523" s="54">
        <v>400</v>
      </c>
      <c r="D4523" s="46">
        <v>400</v>
      </c>
      <c r="E4523" s="54">
        <v>0</v>
      </c>
      <c r="F4523" s="280">
        <f t="shared" si="1716"/>
        <v>100</v>
      </c>
      <c r="G4523" s="25"/>
      <c r="H4523" s="264"/>
    </row>
    <row r="4524" spans="1:8" s="26" customFormat="1" x14ac:dyDescent="0.2">
      <c r="A4524" s="52">
        <v>412900</v>
      </c>
      <c r="B4524" s="49" t="s">
        <v>73</v>
      </c>
      <c r="C4524" s="54">
        <v>200000</v>
      </c>
      <c r="D4524" s="46">
        <v>200000</v>
      </c>
      <c r="E4524" s="54">
        <v>0</v>
      </c>
      <c r="F4524" s="280">
        <f t="shared" si="1716"/>
        <v>100</v>
      </c>
      <c r="G4524" s="25"/>
      <c r="H4524" s="264"/>
    </row>
    <row r="4525" spans="1:8" s="26" customFormat="1" ht="20.25" customHeight="1" x14ac:dyDescent="0.2">
      <c r="A4525" s="52">
        <v>412900</v>
      </c>
      <c r="B4525" s="49" t="s">
        <v>74</v>
      </c>
      <c r="C4525" s="54">
        <v>4000</v>
      </c>
      <c r="D4525" s="46">
        <v>3999.9999999999995</v>
      </c>
      <c r="E4525" s="54">
        <v>0</v>
      </c>
      <c r="F4525" s="280">
        <f t="shared" si="1716"/>
        <v>99.999999999999986</v>
      </c>
      <c r="G4525" s="25"/>
      <c r="H4525" s="264"/>
    </row>
    <row r="4526" spans="1:8" s="26" customFormat="1" ht="40.5" customHeight="1" x14ac:dyDescent="0.2">
      <c r="A4526" s="52">
        <v>412900</v>
      </c>
      <c r="B4526" s="49" t="s">
        <v>75</v>
      </c>
      <c r="C4526" s="54">
        <v>3000</v>
      </c>
      <c r="D4526" s="46">
        <v>3000</v>
      </c>
      <c r="E4526" s="54">
        <v>0</v>
      </c>
      <c r="F4526" s="280">
        <f t="shared" si="1716"/>
        <v>100</v>
      </c>
      <c r="G4526" s="25"/>
      <c r="H4526" s="264"/>
    </row>
    <row r="4527" spans="1:8" s="26" customFormat="1" ht="60.75" customHeight="1" x14ac:dyDescent="0.2">
      <c r="A4527" s="52">
        <v>412900</v>
      </c>
      <c r="B4527" s="49" t="s">
        <v>76</v>
      </c>
      <c r="C4527" s="54">
        <v>5000</v>
      </c>
      <c r="D4527" s="46">
        <v>4000</v>
      </c>
      <c r="E4527" s="54">
        <v>0</v>
      </c>
      <c r="F4527" s="280">
        <f t="shared" si="1716"/>
        <v>80</v>
      </c>
      <c r="G4527" s="25"/>
      <c r="H4527" s="264"/>
    </row>
    <row r="4528" spans="1:8" s="51" customFormat="1" ht="40.5" customHeight="1" x14ac:dyDescent="0.2">
      <c r="A4528" s="42">
        <v>413000</v>
      </c>
      <c r="B4528" s="47" t="s">
        <v>95</v>
      </c>
      <c r="C4528" s="41">
        <f t="shared" ref="C4528" si="1719">C4529</f>
        <v>300</v>
      </c>
      <c r="D4528" s="41">
        <f t="shared" ref="D4528" si="1720">D4529</f>
        <v>0</v>
      </c>
      <c r="E4528" s="41">
        <f t="shared" ref="E4528" si="1721">E4529</f>
        <v>0</v>
      </c>
      <c r="F4528" s="283">
        <f t="shared" si="1716"/>
        <v>0</v>
      </c>
      <c r="G4528" s="266"/>
      <c r="H4528" s="264"/>
    </row>
    <row r="4529" spans="1:8" s="26" customFormat="1" ht="20.25" customHeight="1" x14ac:dyDescent="0.2">
      <c r="A4529" s="52">
        <v>413900</v>
      </c>
      <c r="B4529" s="279" t="s">
        <v>105</v>
      </c>
      <c r="C4529" s="54">
        <v>300</v>
      </c>
      <c r="D4529" s="46">
        <v>0</v>
      </c>
      <c r="E4529" s="54">
        <v>0</v>
      </c>
      <c r="F4529" s="280">
        <f t="shared" si="1716"/>
        <v>0</v>
      </c>
      <c r="G4529" s="25"/>
      <c r="H4529" s="264"/>
    </row>
    <row r="4530" spans="1:8" s="26" customFormat="1" ht="40.5" customHeight="1" x14ac:dyDescent="0.2">
      <c r="A4530" s="42">
        <v>480000</v>
      </c>
      <c r="B4530" s="47" t="s">
        <v>202</v>
      </c>
      <c r="C4530" s="41">
        <f>C4531+0</f>
        <v>2665900</v>
      </c>
      <c r="D4530" s="41">
        <f>D4531+0</f>
        <v>2696400</v>
      </c>
      <c r="E4530" s="41">
        <f>E4531+0</f>
        <v>0</v>
      </c>
      <c r="F4530" s="283">
        <f t="shared" si="1716"/>
        <v>101.14407892269028</v>
      </c>
      <c r="G4530" s="25"/>
      <c r="H4530" s="264"/>
    </row>
    <row r="4531" spans="1:8" s="26" customFormat="1" ht="40.5" customHeight="1" x14ac:dyDescent="0.2">
      <c r="A4531" s="42">
        <v>488000</v>
      </c>
      <c r="B4531" s="47" t="s">
        <v>29</v>
      </c>
      <c r="C4531" s="41">
        <f t="shared" ref="C4531" si="1722">SUM(C4532:C4534)</f>
        <v>2665900</v>
      </c>
      <c r="D4531" s="41">
        <f t="shared" ref="D4531" si="1723">SUM(D4532:D4534)</f>
        <v>2696400</v>
      </c>
      <c r="E4531" s="41">
        <f>SUM(E4532:E4534)</f>
        <v>0</v>
      </c>
      <c r="F4531" s="283">
        <f t="shared" si="1716"/>
        <v>101.14407892269028</v>
      </c>
      <c r="G4531" s="25"/>
      <c r="H4531" s="264"/>
    </row>
    <row r="4532" spans="1:8" s="50" customFormat="1" ht="40.5" x14ac:dyDescent="0.2">
      <c r="A4532" s="52">
        <v>488100</v>
      </c>
      <c r="B4532" s="50" t="s">
        <v>236</v>
      </c>
      <c r="C4532" s="54">
        <v>135900</v>
      </c>
      <c r="D4532" s="46">
        <v>166400</v>
      </c>
      <c r="E4532" s="54">
        <v>0</v>
      </c>
      <c r="F4532" s="280">
        <f t="shared" si="1716"/>
        <v>122.44297277409861</v>
      </c>
      <c r="G4532" s="93"/>
      <c r="H4532" s="264"/>
    </row>
    <row r="4533" spans="1:8" s="50" customFormat="1" ht="40.5" customHeight="1" x14ac:dyDescent="0.2">
      <c r="A4533" s="52">
        <v>488100</v>
      </c>
      <c r="B4533" s="50" t="s">
        <v>239</v>
      </c>
      <c r="C4533" s="54">
        <v>2300000</v>
      </c>
      <c r="D4533" s="46">
        <v>2300000</v>
      </c>
      <c r="E4533" s="54">
        <v>0</v>
      </c>
      <c r="F4533" s="280">
        <f t="shared" si="1716"/>
        <v>100</v>
      </c>
      <c r="G4533" s="93"/>
      <c r="H4533" s="264"/>
    </row>
    <row r="4534" spans="1:8" s="50" customFormat="1" ht="20.25" customHeight="1" x14ac:dyDescent="0.2">
      <c r="A4534" s="52">
        <v>488100</v>
      </c>
      <c r="B4534" s="50" t="s">
        <v>805</v>
      </c>
      <c r="C4534" s="54">
        <v>230000</v>
      </c>
      <c r="D4534" s="46">
        <v>230000</v>
      </c>
      <c r="E4534" s="54">
        <v>0</v>
      </c>
      <c r="F4534" s="280">
        <f t="shared" si="1716"/>
        <v>100</v>
      </c>
      <c r="G4534" s="93"/>
      <c r="H4534" s="264"/>
    </row>
    <row r="4535" spans="1:8" s="26" customFormat="1" x14ac:dyDescent="0.2">
      <c r="A4535" s="42">
        <v>510000</v>
      </c>
      <c r="B4535" s="47" t="s">
        <v>245</v>
      </c>
      <c r="C4535" s="41">
        <f>C4536+C4538</f>
        <v>10500</v>
      </c>
      <c r="D4535" s="41">
        <f>D4536+D4538</f>
        <v>12000</v>
      </c>
      <c r="E4535" s="41">
        <f>E4536+E4538</f>
        <v>0</v>
      </c>
      <c r="F4535" s="283">
        <f t="shared" si="1716"/>
        <v>114.28571428571428</v>
      </c>
      <c r="G4535" s="25"/>
      <c r="H4535" s="264"/>
    </row>
    <row r="4536" spans="1:8" s="26" customFormat="1" x14ac:dyDescent="0.2">
      <c r="A4536" s="42">
        <v>511000</v>
      </c>
      <c r="B4536" s="47" t="s">
        <v>246</v>
      </c>
      <c r="C4536" s="41">
        <f>SUM(C4537:C4537)</f>
        <v>5000</v>
      </c>
      <c r="D4536" s="41">
        <f>SUM(D4537:D4537)</f>
        <v>7000</v>
      </c>
      <c r="E4536" s="41">
        <f>SUM(E4537:E4537)</f>
        <v>0</v>
      </c>
      <c r="F4536" s="283">
        <f t="shared" si="1716"/>
        <v>140</v>
      </c>
      <c r="G4536" s="25"/>
      <c r="H4536" s="264"/>
    </row>
    <row r="4537" spans="1:8" s="26" customFormat="1" ht="20.25" customHeight="1" x14ac:dyDescent="0.2">
      <c r="A4537" s="52">
        <v>511300</v>
      </c>
      <c r="B4537" s="45" t="s">
        <v>249</v>
      </c>
      <c r="C4537" s="54">
        <v>5000</v>
      </c>
      <c r="D4537" s="46">
        <v>7000</v>
      </c>
      <c r="E4537" s="54">
        <v>0</v>
      </c>
      <c r="F4537" s="280">
        <f t="shared" si="1716"/>
        <v>140</v>
      </c>
      <c r="G4537" s="25"/>
      <c r="H4537" s="264"/>
    </row>
    <row r="4538" spans="1:8" s="51" customFormat="1" ht="40.5" customHeight="1" x14ac:dyDescent="0.2">
      <c r="A4538" s="42">
        <v>516000</v>
      </c>
      <c r="B4538" s="47" t="s">
        <v>257</v>
      </c>
      <c r="C4538" s="41">
        <f t="shared" ref="C4538" si="1724">C4539</f>
        <v>5500</v>
      </c>
      <c r="D4538" s="41">
        <f t="shared" ref="D4538" si="1725">D4539</f>
        <v>5000</v>
      </c>
      <c r="E4538" s="41">
        <f t="shared" ref="E4538" si="1726">E4539</f>
        <v>0</v>
      </c>
      <c r="F4538" s="283">
        <f t="shared" si="1716"/>
        <v>90.909090909090907</v>
      </c>
      <c r="G4538" s="266"/>
      <c r="H4538" s="264"/>
    </row>
    <row r="4539" spans="1:8" s="26" customFormat="1" ht="40.5" customHeight="1" x14ac:dyDescent="0.2">
      <c r="A4539" s="52">
        <v>516100</v>
      </c>
      <c r="B4539" s="45" t="s">
        <v>257</v>
      </c>
      <c r="C4539" s="54">
        <v>5500</v>
      </c>
      <c r="D4539" s="46">
        <v>5000</v>
      </c>
      <c r="E4539" s="54">
        <v>0</v>
      </c>
      <c r="F4539" s="280">
        <f t="shared" si="1716"/>
        <v>90.909090909090907</v>
      </c>
      <c r="G4539" s="25"/>
      <c r="H4539" s="264"/>
    </row>
    <row r="4540" spans="1:8" s="51" customFormat="1" ht="20.25" customHeight="1" x14ac:dyDescent="0.2">
      <c r="A4540" s="42">
        <v>630000</v>
      </c>
      <c r="B4540" s="47" t="s">
        <v>277</v>
      </c>
      <c r="C4540" s="41">
        <f>C4543+C4541</f>
        <v>39499.999999999964</v>
      </c>
      <c r="D4540" s="41">
        <f>D4543+D4541</f>
        <v>12500</v>
      </c>
      <c r="E4540" s="41">
        <f>E4543+E4541</f>
        <v>0</v>
      </c>
      <c r="F4540" s="283">
        <f t="shared" si="1716"/>
        <v>31.645569620253195</v>
      </c>
      <c r="G4540" s="266"/>
      <c r="H4540" s="264"/>
    </row>
    <row r="4541" spans="1:8" s="51" customFormat="1" ht="20.25" customHeight="1" x14ac:dyDescent="0.2">
      <c r="A4541" s="42">
        <v>631000</v>
      </c>
      <c r="B4541" s="47" t="s">
        <v>278</v>
      </c>
      <c r="C4541" s="41">
        <f>0+C4542+0</f>
        <v>5500</v>
      </c>
      <c r="D4541" s="41">
        <f>0+D4542+0</f>
        <v>5500</v>
      </c>
      <c r="E4541" s="41">
        <f>0+E4542+0</f>
        <v>0</v>
      </c>
      <c r="F4541" s="283">
        <f t="shared" si="1716"/>
        <v>100</v>
      </c>
      <c r="G4541" s="266"/>
      <c r="H4541" s="264"/>
    </row>
    <row r="4542" spans="1:8" s="26" customFormat="1" ht="20.25" customHeight="1" x14ac:dyDescent="0.2">
      <c r="A4542" s="52">
        <v>631300</v>
      </c>
      <c r="B4542" s="45" t="s">
        <v>730</v>
      </c>
      <c r="C4542" s="54">
        <v>5500</v>
      </c>
      <c r="D4542" s="46">
        <v>5500</v>
      </c>
      <c r="E4542" s="54">
        <v>0</v>
      </c>
      <c r="F4542" s="280">
        <f t="shared" si="1716"/>
        <v>100</v>
      </c>
      <c r="G4542" s="25"/>
      <c r="H4542" s="264"/>
    </row>
    <row r="4543" spans="1:8" s="51" customFormat="1" ht="40.5" customHeight="1" x14ac:dyDescent="0.2">
      <c r="A4543" s="42">
        <v>638000</v>
      </c>
      <c r="B4543" s="47" t="s">
        <v>284</v>
      </c>
      <c r="C4543" s="41">
        <f t="shared" ref="C4543" si="1727">C4544</f>
        <v>33999.999999999964</v>
      </c>
      <c r="D4543" s="41">
        <f t="shared" ref="D4543" si="1728">D4544</f>
        <v>7000</v>
      </c>
      <c r="E4543" s="41">
        <f t="shared" ref="E4543" si="1729">E4544</f>
        <v>0</v>
      </c>
      <c r="F4543" s="283">
        <f t="shared" si="1716"/>
        <v>20.58823529411767</v>
      </c>
      <c r="G4543" s="266"/>
      <c r="H4543" s="264"/>
    </row>
    <row r="4544" spans="1:8" s="26" customFormat="1" ht="40.5" customHeight="1" x14ac:dyDescent="0.2">
      <c r="A4544" s="52">
        <v>638100</v>
      </c>
      <c r="B4544" s="45" t="s">
        <v>285</v>
      </c>
      <c r="C4544" s="54">
        <v>33999.999999999964</v>
      </c>
      <c r="D4544" s="46">
        <v>7000</v>
      </c>
      <c r="E4544" s="54">
        <v>0</v>
      </c>
      <c r="F4544" s="280">
        <f t="shared" si="1716"/>
        <v>20.58823529411767</v>
      </c>
      <c r="G4544" s="25"/>
      <c r="H4544" s="264"/>
    </row>
    <row r="4545" spans="1:8" s="26" customFormat="1" ht="20.25" customHeight="1" x14ac:dyDescent="0.2">
      <c r="A4545" s="82"/>
      <c r="B4545" s="76" t="s">
        <v>294</v>
      </c>
      <c r="C4545" s="80">
        <f>C4510+C4530+C4535+C4540+0</f>
        <v>5551800</v>
      </c>
      <c r="D4545" s="80">
        <f>D4510+D4530+D4535+D4540+0</f>
        <v>5714300</v>
      </c>
      <c r="E4545" s="80">
        <f>E4510+E4530+E4535+E4540+0</f>
        <v>0</v>
      </c>
      <c r="F4545" s="30">
        <f t="shared" si="1716"/>
        <v>102.926978637559</v>
      </c>
      <c r="G4545" s="25"/>
      <c r="H4545" s="264"/>
    </row>
    <row r="4546" spans="1:8" s="26" customFormat="1" ht="20.25" customHeight="1" x14ac:dyDescent="0.2">
      <c r="A4546" s="62"/>
      <c r="B4546" s="40"/>
      <c r="C4546" s="63"/>
      <c r="D4546" s="63"/>
      <c r="E4546" s="63"/>
      <c r="F4546" s="145"/>
      <c r="G4546" s="25"/>
      <c r="H4546" s="264"/>
    </row>
    <row r="4547" spans="1:8" s="26" customFormat="1" ht="20.25" customHeight="1" x14ac:dyDescent="0.2">
      <c r="A4547" s="39"/>
      <c r="B4547" s="40"/>
      <c r="C4547" s="46"/>
      <c r="D4547" s="46"/>
      <c r="E4547" s="46"/>
      <c r="F4547" s="282"/>
      <c r="G4547" s="25"/>
      <c r="H4547" s="264"/>
    </row>
    <row r="4548" spans="1:8" s="26" customFormat="1" ht="20.25" customHeight="1" x14ac:dyDescent="0.2">
      <c r="A4548" s="44" t="s">
        <v>511</v>
      </c>
      <c r="B4548" s="47"/>
      <c r="C4548" s="46"/>
      <c r="D4548" s="46"/>
      <c r="E4548" s="46"/>
      <c r="F4548" s="282"/>
      <c r="G4548" s="25"/>
      <c r="H4548" s="264"/>
    </row>
    <row r="4549" spans="1:8" s="26" customFormat="1" ht="20.25" customHeight="1" x14ac:dyDescent="0.2">
      <c r="A4549" s="44" t="s">
        <v>510</v>
      </c>
      <c r="B4549" s="47"/>
      <c r="C4549" s="46"/>
      <c r="D4549" s="46"/>
      <c r="E4549" s="46"/>
      <c r="F4549" s="282"/>
      <c r="G4549" s="25"/>
      <c r="H4549" s="264"/>
    </row>
    <row r="4550" spans="1:8" s="26" customFormat="1" ht="20.25" customHeight="1" x14ac:dyDescent="0.2">
      <c r="A4550" s="44" t="s">
        <v>419</v>
      </c>
      <c r="B4550" s="47"/>
      <c r="C4550" s="46"/>
      <c r="D4550" s="46"/>
      <c r="E4550" s="46"/>
      <c r="F4550" s="282"/>
      <c r="G4550" s="25"/>
      <c r="H4550" s="264"/>
    </row>
    <row r="4551" spans="1:8" s="26" customFormat="1" ht="20.25" customHeight="1" x14ac:dyDescent="0.2">
      <c r="A4551" s="44" t="s">
        <v>293</v>
      </c>
      <c r="B4551" s="47"/>
      <c r="C4551" s="46"/>
      <c r="D4551" s="46"/>
      <c r="E4551" s="46"/>
      <c r="F4551" s="282"/>
      <c r="G4551" s="25"/>
      <c r="H4551" s="264"/>
    </row>
    <row r="4552" spans="1:8" s="26" customFormat="1" ht="20.25" customHeight="1" x14ac:dyDescent="0.2">
      <c r="A4552" s="44"/>
      <c r="B4552" s="72"/>
      <c r="C4552" s="63"/>
      <c r="D4552" s="63"/>
      <c r="E4552" s="63"/>
      <c r="F4552" s="145"/>
      <c r="G4552" s="25"/>
      <c r="H4552" s="264"/>
    </row>
    <row r="4553" spans="1:8" s="26" customFormat="1" ht="20.25" customHeight="1" x14ac:dyDescent="0.2">
      <c r="A4553" s="42">
        <v>410000</v>
      </c>
      <c r="B4553" s="43" t="s">
        <v>42</v>
      </c>
      <c r="C4553" s="41">
        <f>C4554+C4559+0+0</f>
        <v>1269600</v>
      </c>
      <c r="D4553" s="41">
        <f>D4554+D4559+0+0</f>
        <v>1285600</v>
      </c>
      <c r="E4553" s="41">
        <f>E4554+E4559+0+0</f>
        <v>0</v>
      </c>
      <c r="F4553" s="283">
        <f t="shared" ref="F4553:F4578" si="1730">D4553/C4553*100</f>
        <v>101.26023944549465</v>
      </c>
      <c r="G4553" s="25"/>
      <c r="H4553" s="264"/>
    </row>
    <row r="4554" spans="1:8" s="26" customFormat="1" ht="40.5" customHeight="1" x14ac:dyDescent="0.2">
      <c r="A4554" s="42">
        <v>411000</v>
      </c>
      <c r="B4554" s="43" t="s">
        <v>43</v>
      </c>
      <c r="C4554" s="41">
        <f t="shared" ref="C4554" si="1731">SUM(C4555:C4558)</f>
        <v>1145600</v>
      </c>
      <c r="D4554" s="41">
        <f t="shared" ref="D4554" si="1732">SUM(D4555:D4558)</f>
        <v>1160000</v>
      </c>
      <c r="E4554" s="41">
        <f>SUM(E4555:E4558)</f>
        <v>0</v>
      </c>
      <c r="F4554" s="283">
        <f t="shared" si="1730"/>
        <v>101.25698324022345</v>
      </c>
      <c r="G4554" s="25"/>
      <c r="H4554" s="264"/>
    </row>
    <row r="4555" spans="1:8" s="26" customFormat="1" ht="20.25" customHeight="1" x14ac:dyDescent="0.2">
      <c r="A4555" s="52">
        <v>411100</v>
      </c>
      <c r="B4555" s="45" t="s">
        <v>44</v>
      </c>
      <c r="C4555" s="54">
        <v>1085000</v>
      </c>
      <c r="D4555" s="46">
        <v>1100000</v>
      </c>
      <c r="E4555" s="54">
        <v>0</v>
      </c>
      <c r="F4555" s="280">
        <f t="shared" si="1730"/>
        <v>101.38248847926268</v>
      </c>
      <c r="G4555" s="25"/>
      <c r="H4555" s="264"/>
    </row>
    <row r="4556" spans="1:8" s="26" customFormat="1" ht="60.75" customHeight="1" x14ac:dyDescent="0.2">
      <c r="A4556" s="52">
        <v>411200</v>
      </c>
      <c r="B4556" s="45" t="s">
        <v>45</v>
      </c>
      <c r="C4556" s="54">
        <v>35600</v>
      </c>
      <c r="D4556" s="46">
        <v>35000</v>
      </c>
      <c r="E4556" s="54">
        <v>0</v>
      </c>
      <c r="F4556" s="280">
        <f t="shared" si="1730"/>
        <v>98.31460674157303</v>
      </c>
      <c r="G4556" s="25"/>
      <c r="H4556" s="264"/>
    </row>
    <row r="4557" spans="1:8" s="26" customFormat="1" ht="60.75" customHeight="1" x14ac:dyDescent="0.2">
      <c r="A4557" s="52">
        <v>411300</v>
      </c>
      <c r="B4557" s="45" t="s">
        <v>46</v>
      </c>
      <c r="C4557" s="54">
        <v>19999.999999999996</v>
      </c>
      <c r="D4557" s="46">
        <v>20000</v>
      </c>
      <c r="E4557" s="54">
        <v>0</v>
      </c>
      <c r="F4557" s="280">
        <f t="shared" si="1730"/>
        <v>100.00000000000003</v>
      </c>
      <c r="G4557" s="25"/>
      <c r="H4557" s="264"/>
    </row>
    <row r="4558" spans="1:8" s="26" customFormat="1" ht="40.5" customHeight="1" x14ac:dyDescent="0.2">
      <c r="A4558" s="52">
        <v>411400</v>
      </c>
      <c r="B4558" s="45" t="s">
        <v>47</v>
      </c>
      <c r="C4558" s="54">
        <v>5000</v>
      </c>
      <c r="D4558" s="46">
        <v>5000</v>
      </c>
      <c r="E4558" s="54">
        <v>0</v>
      </c>
      <c r="F4558" s="280">
        <f t="shared" si="1730"/>
        <v>100</v>
      </c>
      <c r="G4558" s="25"/>
      <c r="H4558" s="264"/>
    </row>
    <row r="4559" spans="1:8" s="26" customFormat="1" ht="40.5" customHeight="1" x14ac:dyDescent="0.2">
      <c r="A4559" s="42">
        <v>412000</v>
      </c>
      <c r="B4559" s="47" t="s">
        <v>48</v>
      </c>
      <c r="C4559" s="41">
        <f>SUM(C4560:C4569)</f>
        <v>124000</v>
      </c>
      <c r="D4559" s="41">
        <f>SUM(D4560:D4569)</f>
        <v>125600</v>
      </c>
      <c r="E4559" s="41">
        <f>SUM(E4560:E4569)</f>
        <v>0</v>
      </c>
      <c r="F4559" s="283">
        <f t="shared" si="1730"/>
        <v>101.29032258064517</v>
      </c>
      <c r="G4559" s="25"/>
      <c r="H4559" s="264"/>
    </row>
    <row r="4560" spans="1:8" s="26" customFormat="1" ht="60.75" customHeight="1" x14ac:dyDescent="0.2">
      <c r="A4560" s="52">
        <v>412200</v>
      </c>
      <c r="B4560" s="45" t="s">
        <v>50</v>
      </c>
      <c r="C4560" s="54">
        <v>12500</v>
      </c>
      <c r="D4560" s="46">
        <v>13000</v>
      </c>
      <c r="E4560" s="54">
        <v>0</v>
      </c>
      <c r="F4560" s="280">
        <f t="shared" si="1730"/>
        <v>104</v>
      </c>
      <c r="G4560" s="25"/>
      <c r="H4560" s="264"/>
    </row>
    <row r="4561" spans="1:8" s="26" customFormat="1" ht="20.25" customHeight="1" x14ac:dyDescent="0.2">
      <c r="A4561" s="52">
        <v>412300</v>
      </c>
      <c r="B4561" s="45" t="s">
        <v>51</v>
      </c>
      <c r="C4561" s="54">
        <v>5500</v>
      </c>
      <c r="D4561" s="46">
        <v>5500</v>
      </c>
      <c r="E4561" s="54">
        <v>0</v>
      </c>
      <c r="F4561" s="280">
        <f t="shared" si="1730"/>
        <v>100</v>
      </c>
      <c r="G4561" s="25"/>
      <c r="H4561" s="264"/>
    </row>
    <row r="4562" spans="1:8" s="26" customFormat="1" ht="20.25" customHeight="1" x14ac:dyDescent="0.2">
      <c r="A4562" s="52">
        <v>412500</v>
      </c>
      <c r="B4562" s="45" t="s">
        <v>55</v>
      </c>
      <c r="C4562" s="54">
        <v>20000</v>
      </c>
      <c r="D4562" s="46">
        <v>20000</v>
      </c>
      <c r="E4562" s="54">
        <v>0</v>
      </c>
      <c r="F4562" s="280">
        <f t="shared" si="1730"/>
        <v>100</v>
      </c>
      <c r="G4562" s="25"/>
      <c r="H4562" s="264"/>
    </row>
    <row r="4563" spans="1:8" s="26" customFormat="1" ht="40.5" customHeight="1" x14ac:dyDescent="0.2">
      <c r="A4563" s="52">
        <v>412600</v>
      </c>
      <c r="B4563" s="45" t="s">
        <v>56</v>
      </c>
      <c r="C4563" s="54">
        <v>57000</v>
      </c>
      <c r="D4563" s="46">
        <v>57000</v>
      </c>
      <c r="E4563" s="54">
        <v>0</v>
      </c>
      <c r="F4563" s="280">
        <f t="shared" si="1730"/>
        <v>100</v>
      </c>
      <c r="G4563" s="25"/>
      <c r="H4563" s="264"/>
    </row>
    <row r="4564" spans="1:8" s="26" customFormat="1" ht="20.25" customHeight="1" x14ac:dyDescent="0.2">
      <c r="A4564" s="52">
        <v>412700</v>
      </c>
      <c r="B4564" s="45" t="s">
        <v>58</v>
      </c>
      <c r="C4564" s="54">
        <v>6800</v>
      </c>
      <c r="D4564" s="46">
        <v>6800</v>
      </c>
      <c r="E4564" s="54">
        <v>0</v>
      </c>
      <c r="F4564" s="280">
        <f t="shared" si="1730"/>
        <v>100</v>
      </c>
      <c r="G4564" s="25"/>
      <c r="H4564" s="264"/>
    </row>
    <row r="4565" spans="1:8" s="26" customFormat="1" ht="40.5" customHeight="1" x14ac:dyDescent="0.2">
      <c r="A4565" s="52">
        <v>412900</v>
      </c>
      <c r="B4565" s="49" t="s">
        <v>72</v>
      </c>
      <c r="C4565" s="54">
        <v>500</v>
      </c>
      <c r="D4565" s="46">
        <v>500</v>
      </c>
      <c r="E4565" s="54">
        <v>0</v>
      </c>
      <c r="F4565" s="280">
        <f t="shared" si="1730"/>
        <v>100</v>
      </c>
      <c r="G4565" s="25"/>
      <c r="H4565" s="264"/>
    </row>
    <row r="4566" spans="1:8" s="26" customFormat="1" ht="40.5" customHeight="1" x14ac:dyDescent="0.2">
      <c r="A4566" s="52">
        <v>412900</v>
      </c>
      <c r="B4566" s="49" t="s">
        <v>73</v>
      </c>
      <c r="C4566" s="54">
        <v>17000</v>
      </c>
      <c r="D4566" s="46">
        <v>17000</v>
      </c>
      <c r="E4566" s="54">
        <v>0</v>
      </c>
      <c r="F4566" s="280">
        <f t="shared" si="1730"/>
        <v>100</v>
      </c>
      <c r="G4566" s="25"/>
      <c r="H4566" s="264"/>
    </row>
    <row r="4567" spans="1:8" s="26" customFormat="1" ht="20.25" customHeight="1" x14ac:dyDescent="0.2">
      <c r="A4567" s="52">
        <v>412900</v>
      </c>
      <c r="B4567" s="49" t="s">
        <v>74</v>
      </c>
      <c r="C4567" s="54">
        <v>500.00000000000006</v>
      </c>
      <c r="D4567" s="46">
        <v>800</v>
      </c>
      <c r="E4567" s="54">
        <v>0</v>
      </c>
      <c r="F4567" s="280">
        <f t="shared" si="1730"/>
        <v>160</v>
      </c>
      <c r="G4567" s="25"/>
      <c r="H4567" s="264"/>
    </row>
    <row r="4568" spans="1:8" s="26" customFormat="1" ht="40.5" customHeight="1" x14ac:dyDescent="0.2">
      <c r="A4568" s="52">
        <v>412900</v>
      </c>
      <c r="B4568" s="49" t="s">
        <v>75</v>
      </c>
      <c r="C4568" s="54">
        <v>2000</v>
      </c>
      <c r="D4568" s="46">
        <v>2500</v>
      </c>
      <c r="E4568" s="54">
        <v>0</v>
      </c>
      <c r="F4568" s="280">
        <f t="shared" si="1730"/>
        <v>125</v>
      </c>
      <c r="G4568" s="25"/>
      <c r="H4568" s="264"/>
    </row>
    <row r="4569" spans="1:8" s="26" customFormat="1" ht="60.75" customHeight="1" x14ac:dyDescent="0.2">
      <c r="A4569" s="52">
        <v>412900</v>
      </c>
      <c r="B4569" s="49" t="s">
        <v>76</v>
      </c>
      <c r="C4569" s="54">
        <v>2200</v>
      </c>
      <c r="D4569" s="46">
        <v>2500</v>
      </c>
      <c r="E4569" s="54">
        <v>0</v>
      </c>
      <c r="F4569" s="280">
        <f t="shared" si="1730"/>
        <v>113.63636363636364</v>
      </c>
      <c r="G4569" s="25"/>
      <c r="H4569" s="264"/>
    </row>
    <row r="4570" spans="1:8" s="26" customFormat="1" x14ac:dyDescent="0.2">
      <c r="A4570" s="42">
        <v>510000</v>
      </c>
      <c r="B4570" s="47" t="s">
        <v>245</v>
      </c>
      <c r="C4570" s="41">
        <f>C4571+C4573</f>
        <v>9000</v>
      </c>
      <c r="D4570" s="41">
        <f>D4571+D4573</f>
        <v>15000</v>
      </c>
      <c r="E4570" s="41">
        <f>E4571+E4573</f>
        <v>0</v>
      </c>
      <c r="F4570" s="283">
        <f t="shared" si="1730"/>
        <v>166.66666666666669</v>
      </c>
      <c r="G4570" s="25"/>
      <c r="H4570" s="264"/>
    </row>
    <row r="4571" spans="1:8" s="26" customFormat="1" x14ac:dyDescent="0.2">
      <c r="A4571" s="42">
        <v>511000</v>
      </c>
      <c r="B4571" s="47" t="s">
        <v>246</v>
      </c>
      <c r="C4571" s="41">
        <f>SUM(C4572:C4572)</f>
        <v>5000</v>
      </c>
      <c r="D4571" s="41">
        <f>SUM(D4572:D4572)</f>
        <v>10000</v>
      </c>
      <c r="E4571" s="41">
        <f>SUM(E4572:E4572)</f>
        <v>0</v>
      </c>
      <c r="F4571" s="283">
        <f t="shared" si="1730"/>
        <v>200</v>
      </c>
      <c r="G4571" s="25"/>
      <c r="H4571" s="264"/>
    </row>
    <row r="4572" spans="1:8" s="26" customFormat="1" ht="20.25" customHeight="1" x14ac:dyDescent="0.2">
      <c r="A4572" s="52">
        <v>511300</v>
      </c>
      <c r="B4572" s="45" t="s">
        <v>249</v>
      </c>
      <c r="C4572" s="54">
        <v>5000</v>
      </c>
      <c r="D4572" s="46">
        <v>10000</v>
      </c>
      <c r="E4572" s="54">
        <v>0</v>
      </c>
      <c r="F4572" s="280">
        <f t="shared" si="1730"/>
        <v>200</v>
      </c>
      <c r="G4572" s="25"/>
      <c r="H4572" s="264"/>
    </row>
    <row r="4573" spans="1:8" s="51" customFormat="1" ht="40.5" customHeight="1" x14ac:dyDescent="0.2">
      <c r="A4573" s="42">
        <v>516000</v>
      </c>
      <c r="B4573" s="47" t="s">
        <v>257</v>
      </c>
      <c r="C4573" s="41">
        <f t="shared" ref="C4573" si="1733">C4574</f>
        <v>4000</v>
      </c>
      <c r="D4573" s="41">
        <f t="shared" ref="D4573" si="1734">D4574</f>
        <v>5000</v>
      </c>
      <c r="E4573" s="41">
        <f t="shared" ref="E4573" si="1735">E4574</f>
        <v>0</v>
      </c>
      <c r="F4573" s="283">
        <f t="shared" si="1730"/>
        <v>125</v>
      </c>
      <c r="G4573" s="266"/>
      <c r="H4573" s="264"/>
    </row>
    <row r="4574" spans="1:8" s="26" customFormat="1" ht="40.5" customHeight="1" x14ac:dyDescent="0.2">
      <c r="A4574" s="52">
        <v>516100</v>
      </c>
      <c r="B4574" s="45" t="s">
        <v>257</v>
      </c>
      <c r="C4574" s="54">
        <v>4000</v>
      </c>
      <c r="D4574" s="46">
        <v>5000</v>
      </c>
      <c r="E4574" s="54">
        <v>0</v>
      </c>
      <c r="F4574" s="280">
        <f t="shared" si="1730"/>
        <v>125</v>
      </c>
      <c r="G4574" s="25"/>
      <c r="H4574" s="264"/>
    </row>
    <row r="4575" spans="1:8" s="51" customFormat="1" ht="20.25" customHeight="1" x14ac:dyDescent="0.2">
      <c r="A4575" s="42">
        <v>630000</v>
      </c>
      <c r="B4575" s="47" t="s">
        <v>277</v>
      </c>
      <c r="C4575" s="41">
        <f>0+C4576</f>
        <v>28800</v>
      </c>
      <c r="D4575" s="41">
        <f>0+D4576</f>
        <v>0</v>
      </c>
      <c r="E4575" s="41">
        <f>0+E4576</f>
        <v>0</v>
      </c>
      <c r="F4575" s="283">
        <f t="shared" si="1730"/>
        <v>0</v>
      </c>
      <c r="G4575" s="266"/>
      <c r="H4575" s="264"/>
    </row>
    <row r="4576" spans="1:8" s="51" customFormat="1" ht="40.5" customHeight="1" x14ac:dyDescent="0.2">
      <c r="A4576" s="42">
        <v>638000</v>
      </c>
      <c r="B4576" s="47" t="s">
        <v>284</v>
      </c>
      <c r="C4576" s="41">
        <f t="shared" ref="C4576" si="1736">C4577</f>
        <v>28800</v>
      </c>
      <c r="D4576" s="41">
        <f t="shared" ref="D4576" si="1737">D4577</f>
        <v>0</v>
      </c>
      <c r="E4576" s="41">
        <f t="shared" ref="E4576" si="1738">E4577</f>
        <v>0</v>
      </c>
      <c r="F4576" s="283">
        <f t="shared" si="1730"/>
        <v>0</v>
      </c>
      <c r="G4576" s="266"/>
      <c r="H4576" s="264"/>
    </row>
    <row r="4577" spans="1:8" s="26" customFormat="1" ht="40.5" customHeight="1" x14ac:dyDescent="0.2">
      <c r="A4577" s="52">
        <v>638100</v>
      </c>
      <c r="B4577" s="45" t="s">
        <v>285</v>
      </c>
      <c r="C4577" s="54">
        <v>28800</v>
      </c>
      <c r="D4577" s="46">
        <v>0</v>
      </c>
      <c r="E4577" s="54">
        <v>0</v>
      </c>
      <c r="F4577" s="280">
        <f t="shared" si="1730"/>
        <v>0</v>
      </c>
      <c r="G4577" s="25"/>
      <c r="H4577" s="264"/>
    </row>
    <row r="4578" spans="1:8" s="26" customFormat="1" ht="20.25" customHeight="1" x14ac:dyDescent="0.2">
      <c r="A4578" s="82"/>
      <c r="B4578" s="76" t="s">
        <v>294</v>
      </c>
      <c r="C4578" s="80">
        <f>C4553+C4570+C4575</f>
        <v>1307400</v>
      </c>
      <c r="D4578" s="80">
        <f>D4553+D4570+D4575</f>
        <v>1300600</v>
      </c>
      <c r="E4578" s="80">
        <f>E4553+E4570+E4575</f>
        <v>0</v>
      </c>
      <c r="F4578" s="30">
        <f t="shared" si="1730"/>
        <v>99.479883738718073</v>
      </c>
      <c r="G4578" s="25"/>
      <c r="H4578" s="264"/>
    </row>
    <row r="4579" spans="1:8" s="26" customFormat="1" ht="20.25" customHeight="1" x14ac:dyDescent="0.2">
      <c r="A4579" s="62"/>
      <c r="B4579" s="40"/>
      <c r="C4579" s="63"/>
      <c r="D4579" s="63"/>
      <c r="E4579" s="63"/>
      <c r="F4579" s="145"/>
      <c r="G4579" s="25"/>
      <c r="H4579" s="264"/>
    </row>
    <row r="4580" spans="1:8" s="26" customFormat="1" ht="20.25" customHeight="1" x14ac:dyDescent="0.2">
      <c r="A4580" s="39"/>
      <c r="B4580" s="40"/>
      <c r="C4580" s="46"/>
      <c r="D4580" s="46"/>
      <c r="E4580" s="46"/>
      <c r="F4580" s="282"/>
      <c r="G4580" s="25"/>
      <c r="H4580" s="264"/>
    </row>
    <row r="4581" spans="1:8" s="26" customFormat="1" ht="20.25" customHeight="1" x14ac:dyDescent="0.2">
      <c r="A4581" s="44" t="s">
        <v>512</v>
      </c>
      <c r="B4581" s="47"/>
      <c r="C4581" s="46"/>
      <c r="D4581" s="46"/>
      <c r="E4581" s="46"/>
      <c r="F4581" s="282"/>
      <c r="G4581" s="25"/>
      <c r="H4581" s="264"/>
    </row>
    <row r="4582" spans="1:8" s="26" customFormat="1" ht="20.25" customHeight="1" x14ac:dyDescent="0.2">
      <c r="A4582" s="44" t="s">
        <v>513</v>
      </c>
      <c r="B4582" s="47"/>
      <c r="C4582" s="46"/>
      <c r="D4582" s="46"/>
      <c r="E4582" s="46"/>
      <c r="F4582" s="282"/>
      <c r="G4582" s="25"/>
      <c r="H4582" s="264"/>
    </row>
    <row r="4583" spans="1:8" s="26" customFormat="1" ht="20.25" customHeight="1" x14ac:dyDescent="0.2">
      <c r="A4583" s="44" t="s">
        <v>421</v>
      </c>
      <c r="B4583" s="47"/>
      <c r="C4583" s="46"/>
      <c r="D4583" s="46"/>
      <c r="E4583" s="46"/>
      <c r="F4583" s="282"/>
      <c r="G4583" s="25"/>
      <c r="H4583" s="264"/>
    </row>
    <row r="4584" spans="1:8" s="26" customFormat="1" ht="20.25" customHeight="1" x14ac:dyDescent="0.2">
      <c r="A4584" s="44" t="s">
        <v>293</v>
      </c>
      <c r="B4584" s="47"/>
      <c r="C4584" s="46"/>
      <c r="D4584" s="46"/>
      <c r="E4584" s="46"/>
      <c r="F4584" s="282"/>
      <c r="G4584" s="25"/>
      <c r="H4584" s="264"/>
    </row>
    <row r="4585" spans="1:8" s="26" customFormat="1" ht="20.25" customHeight="1" x14ac:dyDescent="0.2">
      <c r="A4585" s="44"/>
      <c r="B4585" s="72"/>
      <c r="C4585" s="63"/>
      <c r="D4585" s="63"/>
      <c r="E4585" s="63"/>
      <c r="F4585" s="145"/>
      <c r="G4585" s="25"/>
      <c r="H4585" s="264"/>
    </row>
    <row r="4586" spans="1:8" s="26" customFormat="1" ht="20.25" customHeight="1" x14ac:dyDescent="0.2">
      <c r="A4586" s="42">
        <v>410000</v>
      </c>
      <c r="B4586" s="43" t="s">
        <v>42</v>
      </c>
      <c r="C4586" s="41">
        <f>C4587+C4592+C4610+C4616+C4630+C4607+C4605</f>
        <v>445217200</v>
      </c>
      <c r="D4586" s="41">
        <f>D4587+D4592+D4610+D4616+D4630+D4607+D4605</f>
        <v>452408300</v>
      </c>
      <c r="E4586" s="41">
        <f>E4587+E4592+E4610+E4616+E4630+E4607+E4605</f>
        <v>0</v>
      </c>
      <c r="F4586" s="283">
        <f t="shared" ref="F4586:F4616" si="1739">D4586/C4586*100</f>
        <v>101.61518917058909</v>
      </c>
      <c r="G4586" s="25"/>
      <c r="H4586" s="264"/>
    </row>
    <row r="4587" spans="1:8" s="26" customFormat="1" ht="40.5" customHeight="1" x14ac:dyDescent="0.2">
      <c r="A4587" s="42">
        <v>411000</v>
      </c>
      <c r="B4587" s="43" t="s">
        <v>43</v>
      </c>
      <c r="C4587" s="41">
        <f t="shared" ref="C4587" si="1740">SUM(C4588:C4591)</f>
        <v>3475000</v>
      </c>
      <c r="D4587" s="41">
        <f t="shared" ref="D4587" si="1741">SUM(D4588:D4591)</f>
        <v>3535000</v>
      </c>
      <c r="E4587" s="41">
        <f>SUM(E4588:E4591)</f>
        <v>0</v>
      </c>
      <c r="F4587" s="283">
        <f t="shared" si="1739"/>
        <v>101.72661870503596</v>
      </c>
      <c r="G4587" s="25"/>
      <c r="H4587" s="264"/>
    </row>
    <row r="4588" spans="1:8" s="26" customFormat="1" ht="20.25" customHeight="1" x14ac:dyDescent="0.2">
      <c r="A4588" s="52">
        <v>411100</v>
      </c>
      <c r="B4588" s="45" t="s">
        <v>44</v>
      </c>
      <c r="C4588" s="54">
        <v>3160000</v>
      </c>
      <c r="D4588" s="46">
        <v>3210000</v>
      </c>
      <c r="E4588" s="54">
        <v>0</v>
      </c>
      <c r="F4588" s="280">
        <f t="shared" si="1739"/>
        <v>101.58227848101266</v>
      </c>
      <c r="G4588" s="25"/>
      <c r="H4588" s="264"/>
    </row>
    <row r="4589" spans="1:8" s="26" customFormat="1" ht="60.75" customHeight="1" x14ac:dyDescent="0.2">
      <c r="A4589" s="52">
        <v>411200</v>
      </c>
      <c r="B4589" s="45" t="s">
        <v>45</v>
      </c>
      <c r="C4589" s="54">
        <v>129000</v>
      </c>
      <c r="D4589" s="46">
        <v>135000</v>
      </c>
      <c r="E4589" s="54">
        <v>0</v>
      </c>
      <c r="F4589" s="280">
        <f t="shared" si="1739"/>
        <v>104.65116279069768</v>
      </c>
      <c r="G4589" s="25"/>
      <c r="H4589" s="264"/>
    </row>
    <row r="4590" spans="1:8" s="26" customFormat="1" ht="60.75" customHeight="1" x14ac:dyDescent="0.2">
      <c r="A4590" s="52">
        <v>411300</v>
      </c>
      <c r="B4590" s="45" t="s">
        <v>46</v>
      </c>
      <c r="C4590" s="54">
        <v>115000</v>
      </c>
      <c r="D4590" s="46">
        <v>130000</v>
      </c>
      <c r="E4590" s="54">
        <v>0</v>
      </c>
      <c r="F4590" s="280">
        <f t="shared" si="1739"/>
        <v>113.04347826086956</v>
      </c>
      <c r="G4590" s="25"/>
      <c r="H4590" s="264"/>
    </row>
    <row r="4591" spans="1:8" s="26" customFormat="1" ht="40.5" customHeight="1" x14ac:dyDescent="0.2">
      <c r="A4591" s="52">
        <v>411400</v>
      </c>
      <c r="B4591" s="45" t="s">
        <v>47</v>
      </c>
      <c r="C4591" s="54">
        <v>71000</v>
      </c>
      <c r="D4591" s="46">
        <v>60000</v>
      </c>
      <c r="E4591" s="54">
        <v>0</v>
      </c>
      <c r="F4591" s="280">
        <f t="shared" si="1739"/>
        <v>84.507042253521121</v>
      </c>
      <c r="G4591" s="25"/>
      <c r="H4591" s="264"/>
    </row>
    <row r="4592" spans="1:8" s="26" customFormat="1" ht="40.5" customHeight="1" x14ac:dyDescent="0.2">
      <c r="A4592" s="42">
        <v>412000</v>
      </c>
      <c r="B4592" s="47" t="s">
        <v>48</v>
      </c>
      <c r="C4592" s="41">
        <f t="shared" ref="C4592" si="1742">SUM(C4593:C4604)</f>
        <v>2838000</v>
      </c>
      <c r="D4592" s="41">
        <f t="shared" ref="D4592" si="1743">SUM(D4593:D4604)</f>
        <v>2945000</v>
      </c>
      <c r="E4592" s="41">
        <f>SUM(E4593:E4604)</f>
        <v>0</v>
      </c>
      <c r="F4592" s="283">
        <f t="shared" si="1739"/>
        <v>103.77026074700493</v>
      </c>
      <c r="G4592" s="25"/>
      <c r="H4592" s="264"/>
    </row>
    <row r="4593" spans="1:8" s="26" customFormat="1" ht="20.25" customHeight="1" x14ac:dyDescent="0.2">
      <c r="A4593" s="52">
        <v>412100</v>
      </c>
      <c r="B4593" s="45" t="s">
        <v>49</v>
      </c>
      <c r="C4593" s="54">
        <v>15000</v>
      </c>
      <c r="D4593" s="46">
        <v>15000</v>
      </c>
      <c r="E4593" s="54">
        <v>0</v>
      </c>
      <c r="F4593" s="280">
        <f t="shared" si="1739"/>
        <v>100</v>
      </c>
      <c r="G4593" s="25"/>
      <c r="H4593" s="264"/>
    </row>
    <row r="4594" spans="1:8" s="26" customFormat="1" ht="60.75" customHeight="1" x14ac:dyDescent="0.2">
      <c r="A4594" s="52">
        <v>412200</v>
      </c>
      <c r="B4594" s="45" t="s">
        <v>50</v>
      </c>
      <c r="C4594" s="54">
        <v>95000</v>
      </c>
      <c r="D4594" s="46">
        <v>96000</v>
      </c>
      <c r="E4594" s="54">
        <v>0</v>
      </c>
      <c r="F4594" s="280">
        <f t="shared" si="1739"/>
        <v>101.05263157894737</v>
      </c>
      <c r="G4594" s="25"/>
      <c r="H4594" s="264"/>
    </row>
    <row r="4595" spans="1:8" s="26" customFormat="1" ht="20.25" customHeight="1" x14ac:dyDescent="0.2">
      <c r="A4595" s="52">
        <v>412300</v>
      </c>
      <c r="B4595" s="45" t="s">
        <v>51</v>
      </c>
      <c r="C4595" s="54">
        <v>45000</v>
      </c>
      <c r="D4595" s="46">
        <v>49000</v>
      </c>
      <c r="E4595" s="54">
        <v>0</v>
      </c>
      <c r="F4595" s="280">
        <f t="shared" si="1739"/>
        <v>108.88888888888889</v>
      </c>
      <c r="G4595" s="25"/>
      <c r="H4595" s="264"/>
    </row>
    <row r="4596" spans="1:8" s="26" customFormat="1" ht="20.25" customHeight="1" x14ac:dyDescent="0.2">
      <c r="A4596" s="52">
        <v>412500</v>
      </c>
      <c r="B4596" s="45" t="s">
        <v>55</v>
      </c>
      <c r="C4596" s="54">
        <v>37000</v>
      </c>
      <c r="D4596" s="46">
        <v>37000</v>
      </c>
      <c r="E4596" s="54">
        <v>0</v>
      </c>
      <c r="F4596" s="280">
        <f t="shared" si="1739"/>
        <v>100</v>
      </c>
      <c r="G4596" s="25"/>
      <c r="H4596" s="264"/>
    </row>
    <row r="4597" spans="1:8" s="26" customFormat="1" ht="40.5" customHeight="1" x14ac:dyDescent="0.2">
      <c r="A4597" s="52">
        <v>412600</v>
      </c>
      <c r="B4597" s="45" t="s">
        <v>56</v>
      </c>
      <c r="C4597" s="54">
        <v>130000</v>
      </c>
      <c r="D4597" s="46">
        <v>128000</v>
      </c>
      <c r="E4597" s="54">
        <v>0</v>
      </c>
      <c r="F4597" s="280">
        <f t="shared" si="1739"/>
        <v>98.461538461538467</v>
      </c>
      <c r="G4597" s="25"/>
      <c r="H4597" s="264"/>
    </row>
    <row r="4598" spans="1:8" s="26" customFormat="1" ht="20.25" customHeight="1" x14ac:dyDescent="0.2">
      <c r="A4598" s="52">
        <v>412700</v>
      </c>
      <c r="B4598" s="45" t="s">
        <v>58</v>
      </c>
      <c r="C4598" s="54">
        <v>1500000</v>
      </c>
      <c r="D4598" s="46">
        <v>1650000</v>
      </c>
      <c r="E4598" s="54">
        <v>0</v>
      </c>
      <c r="F4598" s="280">
        <f t="shared" si="1739"/>
        <v>110.00000000000001</v>
      </c>
      <c r="G4598" s="25"/>
      <c r="H4598" s="264"/>
    </row>
    <row r="4599" spans="1:8" s="26" customFormat="1" ht="40.5" customHeight="1" x14ac:dyDescent="0.2">
      <c r="A4599" s="52">
        <v>412900</v>
      </c>
      <c r="B4599" s="49" t="s">
        <v>72</v>
      </c>
      <c r="C4599" s="54">
        <v>1000</v>
      </c>
      <c r="D4599" s="46">
        <v>1000</v>
      </c>
      <c r="E4599" s="54">
        <v>0</v>
      </c>
      <c r="F4599" s="280">
        <f t="shared" si="1739"/>
        <v>100</v>
      </c>
      <c r="G4599" s="25"/>
      <c r="H4599" s="264"/>
    </row>
    <row r="4600" spans="1:8" s="26" customFormat="1" ht="40.5" customHeight="1" x14ac:dyDescent="0.2">
      <c r="A4600" s="52">
        <v>412900</v>
      </c>
      <c r="B4600" s="49" t="s">
        <v>73</v>
      </c>
      <c r="C4600" s="54">
        <v>500000</v>
      </c>
      <c r="D4600" s="46">
        <v>400000</v>
      </c>
      <c r="E4600" s="54">
        <v>0</v>
      </c>
      <c r="F4600" s="280">
        <f t="shared" si="1739"/>
        <v>80</v>
      </c>
      <c r="G4600" s="25"/>
      <c r="H4600" s="264"/>
    </row>
    <row r="4601" spans="1:8" s="26" customFormat="1" ht="20.25" customHeight="1" x14ac:dyDescent="0.2">
      <c r="A4601" s="52">
        <v>412900</v>
      </c>
      <c r="B4601" s="49" t="s">
        <v>74</v>
      </c>
      <c r="C4601" s="54">
        <v>3999.9999999999995</v>
      </c>
      <c r="D4601" s="46">
        <v>3999.9999999999995</v>
      </c>
      <c r="E4601" s="54">
        <v>0</v>
      </c>
      <c r="F4601" s="280">
        <f t="shared" si="1739"/>
        <v>100</v>
      </c>
      <c r="G4601" s="25"/>
      <c r="H4601" s="264"/>
    </row>
    <row r="4602" spans="1:8" s="26" customFormat="1" ht="40.5" customHeight="1" x14ac:dyDescent="0.2">
      <c r="A4602" s="52">
        <v>412900</v>
      </c>
      <c r="B4602" s="49" t="s">
        <v>75</v>
      </c>
      <c r="C4602" s="54">
        <v>3000</v>
      </c>
      <c r="D4602" s="46">
        <v>7000</v>
      </c>
      <c r="E4602" s="54">
        <v>0</v>
      </c>
      <c r="F4602" s="280">
        <f t="shared" si="1739"/>
        <v>233.33333333333334</v>
      </c>
      <c r="G4602" s="25"/>
      <c r="H4602" s="264"/>
    </row>
    <row r="4603" spans="1:8" s="26" customFormat="1" ht="60.75" customHeight="1" x14ac:dyDescent="0.2">
      <c r="A4603" s="52">
        <v>412900</v>
      </c>
      <c r="B4603" s="45" t="s">
        <v>76</v>
      </c>
      <c r="C4603" s="54">
        <v>8000.0000000000009</v>
      </c>
      <c r="D4603" s="46">
        <v>8000</v>
      </c>
      <c r="E4603" s="54">
        <v>0</v>
      </c>
      <c r="F4603" s="280">
        <f t="shared" si="1739"/>
        <v>99.999999999999986</v>
      </c>
      <c r="G4603" s="25"/>
      <c r="H4603" s="264"/>
    </row>
    <row r="4604" spans="1:8" s="26" customFormat="1" ht="20.25" customHeight="1" x14ac:dyDescent="0.2">
      <c r="A4604" s="52">
        <v>412900</v>
      </c>
      <c r="B4604" s="45" t="s">
        <v>78</v>
      </c>
      <c r="C4604" s="54">
        <v>500000</v>
      </c>
      <c r="D4604" s="46">
        <v>550000</v>
      </c>
      <c r="E4604" s="54">
        <v>0</v>
      </c>
      <c r="F4604" s="280">
        <f t="shared" si="1739"/>
        <v>110.00000000000001</v>
      </c>
      <c r="G4604" s="25"/>
      <c r="H4604" s="264"/>
    </row>
    <row r="4605" spans="1:8" s="51" customFormat="1" ht="40.5" customHeight="1" x14ac:dyDescent="0.2">
      <c r="A4605" s="42">
        <v>413000</v>
      </c>
      <c r="B4605" s="47" t="s">
        <v>95</v>
      </c>
      <c r="C4605" s="41">
        <f t="shared" ref="C4605" si="1744">C4606</f>
        <v>2000</v>
      </c>
      <c r="D4605" s="41">
        <f t="shared" ref="D4605" si="1745">D4606</f>
        <v>1999.9999999999998</v>
      </c>
      <c r="E4605" s="41">
        <f t="shared" ref="E4605" si="1746">E4606</f>
        <v>0</v>
      </c>
      <c r="F4605" s="283">
        <f t="shared" si="1739"/>
        <v>99.999999999999986</v>
      </c>
      <c r="G4605" s="266"/>
      <c r="H4605" s="264"/>
    </row>
    <row r="4606" spans="1:8" s="26" customFormat="1" ht="20.25" customHeight="1" x14ac:dyDescent="0.2">
      <c r="A4606" s="52">
        <v>413900</v>
      </c>
      <c r="B4606" s="279" t="s">
        <v>105</v>
      </c>
      <c r="C4606" s="54">
        <v>2000</v>
      </c>
      <c r="D4606" s="46">
        <v>1999.9999999999998</v>
      </c>
      <c r="E4606" s="54">
        <v>0</v>
      </c>
      <c r="F4606" s="280">
        <f t="shared" si="1739"/>
        <v>99.999999999999986</v>
      </c>
      <c r="G4606" s="25"/>
      <c r="H4606" s="264"/>
    </row>
    <row r="4607" spans="1:8" s="51" customFormat="1" ht="20.25" customHeight="1" x14ac:dyDescent="0.2">
      <c r="A4607" s="42">
        <v>414000</v>
      </c>
      <c r="B4607" s="47" t="s">
        <v>106</v>
      </c>
      <c r="C4607" s="41">
        <f>SUM(C4608:C4609)</f>
        <v>399999.99999999994</v>
      </c>
      <c r="D4607" s="41">
        <f>SUM(D4608:D4609)</f>
        <v>500000</v>
      </c>
      <c r="E4607" s="41">
        <f>SUM(E4608:E4609)</f>
        <v>0</v>
      </c>
      <c r="F4607" s="283">
        <f t="shared" si="1739"/>
        <v>125.00000000000003</v>
      </c>
      <c r="G4607" s="266"/>
      <c r="H4607" s="264"/>
    </row>
    <row r="4608" spans="1:8" s="26" customFormat="1" ht="20.25" customHeight="1" x14ac:dyDescent="0.2">
      <c r="A4608" s="52">
        <v>414100</v>
      </c>
      <c r="B4608" s="45" t="s">
        <v>115</v>
      </c>
      <c r="C4608" s="54">
        <v>199999.99999999997</v>
      </c>
      <c r="D4608" s="46">
        <v>250000</v>
      </c>
      <c r="E4608" s="54">
        <v>0</v>
      </c>
      <c r="F4608" s="280">
        <f t="shared" si="1739"/>
        <v>125.00000000000003</v>
      </c>
      <c r="G4608" s="25"/>
      <c r="H4608" s="264"/>
    </row>
    <row r="4609" spans="1:8" s="26" customFormat="1" ht="20.25" customHeight="1" x14ac:dyDescent="0.2">
      <c r="A4609" s="52">
        <v>414100</v>
      </c>
      <c r="B4609" s="45" t="s">
        <v>116</v>
      </c>
      <c r="C4609" s="54">
        <v>199999.99999999997</v>
      </c>
      <c r="D4609" s="46">
        <v>250000</v>
      </c>
      <c r="E4609" s="54">
        <v>0</v>
      </c>
      <c r="F4609" s="280">
        <f t="shared" si="1739"/>
        <v>125.00000000000003</v>
      </c>
      <c r="G4609" s="25"/>
      <c r="H4609" s="264"/>
    </row>
    <row r="4610" spans="1:8" s="26" customFormat="1" ht="20.25" customHeight="1" x14ac:dyDescent="0.2">
      <c r="A4610" s="42">
        <v>415000</v>
      </c>
      <c r="B4610" s="73" t="s">
        <v>118</v>
      </c>
      <c r="C4610" s="41">
        <f>SUM(C4611:C4615)</f>
        <v>3256500</v>
      </c>
      <c r="D4610" s="41">
        <f>SUM(D4611:D4615)</f>
        <v>3188500</v>
      </c>
      <c r="E4610" s="41">
        <f>SUM(E4611:E4615)</f>
        <v>0</v>
      </c>
      <c r="F4610" s="283">
        <f t="shared" si="1739"/>
        <v>97.911868570551206</v>
      </c>
      <c r="G4610" s="25"/>
      <c r="H4610" s="264"/>
    </row>
    <row r="4611" spans="1:8" s="26" customFormat="1" ht="40.5" x14ac:dyDescent="0.2">
      <c r="A4611" s="52">
        <v>415200</v>
      </c>
      <c r="B4611" s="45" t="s">
        <v>150</v>
      </c>
      <c r="C4611" s="54">
        <v>500000.00000000006</v>
      </c>
      <c r="D4611" s="46">
        <v>500000.00000000006</v>
      </c>
      <c r="E4611" s="54">
        <v>0</v>
      </c>
      <c r="F4611" s="280">
        <f t="shared" si="1739"/>
        <v>100</v>
      </c>
      <c r="G4611" s="25"/>
      <c r="H4611" s="264"/>
    </row>
    <row r="4612" spans="1:8" s="26" customFormat="1" x14ac:dyDescent="0.2">
      <c r="A4612" s="52">
        <v>415200</v>
      </c>
      <c r="B4612" s="45" t="s">
        <v>869</v>
      </c>
      <c r="C4612" s="54">
        <v>680000</v>
      </c>
      <c r="D4612" s="46">
        <v>680000</v>
      </c>
      <c r="E4612" s="54">
        <v>0</v>
      </c>
      <c r="F4612" s="280">
        <f t="shared" si="1739"/>
        <v>100</v>
      </c>
      <c r="G4612" s="25"/>
      <c r="H4612" s="264"/>
    </row>
    <row r="4613" spans="1:8" s="26" customFormat="1" x14ac:dyDescent="0.2">
      <c r="A4613" s="52">
        <v>415200</v>
      </c>
      <c r="B4613" s="45" t="s">
        <v>346</v>
      </c>
      <c r="C4613" s="54">
        <v>1030500</v>
      </c>
      <c r="D4613" s="46">
        <v>1030500</v>
      </c>
      <c r="E4613" s="54">
        <v>0</v>
      </c>
      <c r="F4613" s="280">
        <f t="shared" si="1739"/>
        <v>100</v>
      </c>
      <c r="G4613" s="25"/>
      <c r="H4613" s="264"/>
    </row>
    <row r="4614" spans="1:8" s="26" customFormat="1" x14ac:dyDescent="0.2">
      <c r="A4614" s="52">
        <v>415200</v>
      </c>
      <c r="B4614" s="45" t="s">
        <v>140</v>
      </c>
      <c r="C4614" s="54">
        <v>546000</v>
      </c>
      <c r="D4614" s="46">
        <v>728000</v>
      </c>
      <c r="E4614" s="54">
        <v>0</v>
      </c>
      <c r="F4614" s="280">
        <f t="shared" si="1739"/>
        <v>133.33333333333331</v>
      </c>
      <c r="G4614" s="25"/>
      <c r="H4614" s="264"/>
    </row>
    <row r="4615" spans="1:8" s="26" customFormat="1" x14ac:dyDescent="0.2">
      <c r="A4615" s="52">
        <v>415200</v>
      </c>
      <c r="B4615" s="45" t="s">
        <v>871</v>
      </c>
      <c r="C4615" s="54">
        <v>500000</v>
      </c>
      <c r="D4615" s="46">
        <v>250000</v>
      </c>
      <c r="E4615" s="54">
        <v>0</v>
      </c>
      <c r="F4615" s="280">
        <f t="shared" si="1739"/>
        <v>50</v>
      </c>
      <c r="G4615" s="25"/>
      <c r="H4615" s="264"/>
    </row>
    <row r="4616" spans="1:8" s="26" customFormat="1" x14ac:dyDescent="0.2">
      <c r="A4616" s="42">
        <v>416000</v>
      </c>
      <c r="B4616" s="47" t="s">
        <v>168</v>
      </c>
      <c r="C4616" s="41">
        <f>SUM(C4617:C4629)</f>
        <v>435145700</v>
      </c>
      <c r="D4616" s="41">
        <f>SUM(D4617:D4629)</f>
        <v>442137800</v>
      </c>
      <c r="E4616" s="41">
        <f>SUM(E4617:E4629)</f>
        <v>0</v>
      </c>
      <c r="F4616" s="283">
        <f t="shared" si="1739"/>
        <v>101.60684111091986</v>
      </c>
      <c r="G4616" s="25"/>
      <c r="H4616" s="264"/>
    </row>
    <row r="4617" spans="1:8" s="26" customFormat="1" x14ac:dyDescent="0.2">
      <c r="A4617" s="52">
        <v>416100</v>
      </c>
      <c r="B4617" s="45" t="s">
        <v>175</v>
      </c>
      <c r="C4617" s="54">
        <v>0</v>
      </c>
      <c r="D4617" s="54">
        <v>4483500</v>
      </c>
      <c r="E4617" s="54">
        <v>0</v>
      </c>
      <c r="F4617" s="280">
        <v>0</v>
      </c>
      <c r="G4617" s="25"/>
      <c r="H4617" s="264"/>
    </row>
    <row r="4618" spans="1:8" s="26" customFormat="1" x14ac:dyDescent="0.2">
      <c r="A4618" s="52">
        <v>416100</v>
      </c>
      <c r="B4618" s="45" t="s">
        <v>176</v>
      </c>
      <c r="C4618" s="54">
        <v>223669700</v>
      </c>
      <c r="D4618" s="54">
        <v>225712700</v>
      </c>
      <c r="E4618" s="54">
        <v>0</v>
      </c>
      <c r="F4618" s="280">
        <f t="shared" ref="F4618:F4636" si="1747">D4618/C4618*100</f>
        <v>100.91340042929373</v>
      </c>
      <c r="G4618" s="25"/>
      <c r="H4618" s="264"/>
    </row>
    <row r="4619" spans="1:8" s="26" customFormat="1" ht="40.5" x14ac:dyDescent="0.2">
      <c r="A4619" s="52">
        <v>416100</v>
      </c>
      <c r="B4619" s="45" t="s">
        <v>727</v>
      </c>
      <c r="C4619" s="54">
        <v>4300000</v>
      </c>
      <c r="D4619" s="54">
        <v>2800000</v>
      </c>
      <c r="E4619" s="54">
        <v>0</v>
      </c>
      <c r="F4619" s="280">
        <f t="shared" si="1747"/>
        <v>65.116279069767444</v>
      </c>
      <c r="G4619" s="25"/>
      <c r="H4619" s="264"/>
    </row>
    <row r="4620" spans="1:8" s="26" customFormat="1" x14ac:dyDescent="0.2">
      <c r="A4620" s="52">
        <v>416100</v>
      </c>
      <c r="B4620" s="45" t="s">
        <v>177</v>
      </c>
      <c r="C4620" s="54">
        <v>92100000</v>
      </c>
      <c r="D4620" s="54">
        <v>94832000</v>
      </c>
      <c r="E4620" s="54">
        <v>0</v>
      </c>
      <c r="F4620" s="280">
        <f t="shared" si="1747"/>
        <v>102.96634093376764</v>
      </c>
      <c r="G4620" s="25"/>
      <c r="H4620" s="264"/>
    </row>
    <row r="4621" spans="1:8" s="26" customFormat="1" x14ac:dyDescent="0.2">
      <c r="A4621" s="52">
        <v>416100</v>
      </c>
      <c r="B4621" s="45" t="s">
        <v>178</v>
      </c>
      <c r="C4621" s="54">
        <v>95000000</v>
      </c>
      <c r="D4621" s="54">
        <v>96929600</v>
      </c>
      <c r="E4621" s="54">
        <v>0</v>
      </c>
      <c r="F4621" s="280">
        <f t="shared" si="1747"/>
        <v>102.03115789473685</v>
      </c>
      <c r="G4621" s="25"/>
      <c r="H4621" s="264"/>
    </row>
    <row r="4622" spans="1:8" s="26" customFormat="1" x14ac:dyDescent="0.2">
      <c r="A4622" s="52">
        <v>416100</v>
      </c>
      <c r="B4622" s="45" t="s">
        <v>179</v>
      </c>
      <c r="C4622" s="54">
        <v>6800000</v>
      </c>
      <c r="D4622" s="54">
        <v>6800000</v>
      </c>
      <c r="E4622" s="54">
        <v>0</v>
      </c>
      <c r="F4622" s="280">
        <f t="shared" si="1747"/>
        <v>100</v>
      </c>
      <c r="G4622" s="25"/>
      <c r="H4622" s="264"/>
    </row>
    <row r="4623" spans="1:8" s="26" customFormat="1" ht="40.5" x14ac:dyDescent="0.2">
      <c r="A4623" s="52">
        <v>416100</v>
      </c>
      <c r="B4623" s="45" t="s">
        <v>180</v>
      </c>
      <c r="C4623" s="54">
        <v>5800000</v>
      </c>
      <c r="D4623" s="54">
        <v>3500000</v>
      </c>
      <c r="E4623" s="54">
        <v>0</v>
      </c>
      <c r="F4623" s="280">
        <f t="shared" si="1747"/>
        <v>60.344827586206897</v>
      </c>
      <c r="G4623" s="25"/>
      <c r="H4623" s="264"/>
    </row>
    <row r="4624" spans="1:8" s="26" customFormat="1" x14ac:dyDescent="0.2">
      <c r="A4624" s="52">
        <v>416100</v>
      </c>
      <c r="B4624" s="45" t="s">
        <v>181</v>
      </c>
      <c r="C4624" s="54">
        <v>700000</v>
      </c>
      <c r="D4624" s="54">
        <v>610000</v>
      </c>
      <c r="E4624" s="54">
        <v>0</v>
      </c>
      <c r="F4624" s="280">
        <f t="shared" si="1747"/>
        <v>87.142857142857139</v>
      </c>
      <c r="G4624" s="25"/>
      <c r="H4624" s="264"/>
    </row>
    <row r="4625" spans="1:8" s="26" customFormat="1" ht="40.5" x14ac:dyDescent="0.2">
      <c r="A4625" s="52">
        <v>416100</v>
      </c>
      <c r="B4625" s="45" t="s">
        <v>182</v>
      </c>
      <c r="C4625" s="54">
        <v>450000</v>
      </c>
      <c r="D4625" s="46">
        <v>350000</v>
      </c>
      <c r="E4625" s="54">
        <v>0</v>
      </c>
      <c r="F4625" s="280">
        <f t="shared" si="1747"/>
        <v>77.777777777777786</v>
      </c>
      <c r="G4625" s="25"/>
      <c r="H4625" s="264"/>
    </row>
    <row r="4626" spans="1:8" s="26" customFormat="1" ht="40.5" x14ac:dyDescent="0.2">
      <c r="A4626" s="52">
        <v>416100</v>
      </c>
      <c r="B4626" s="45" t="s">
        <v>183</v>
      </c>
      <c r="C4626" s="54">
        <v>250000</v>
      </c>
      <c r="D4626" s="46">
        <v>250000</v>
      </c>
      <c r="E4626" s="54">
        <v>0</v>
      </c>
      <c r="F4626" s="280">
        <f t="shared" si="1747"/>
        <v>100</v>
      </c>
      <c r="G4626" s="25"/>
      <c r="H4626" s="264"/>
    </row>
    <row r="4627" spans="1:8" s="26" customFormat="1" x14ac:dyDescent="0.2">
      <c r="A4627" s="52">
        <v>416100</v>
      </c>
      <c r="B4627" s="45" t="s">
        <v>184</v>
      </c>
      <c r="C4627" s="54">
        <v>299999.99999999994</v>
      </c>
      <c r="D4627" s="46">
        <v>220000</v>
      </c>
      <c r="E4627" s="54">
        <v>0</v>
      </c>
      <c r="F4627" s="280">
        <f t="shared" si="1747"/>
        <v>73.333333333333357</v>
      </c>
      <c r="G4627" s="25"/>
      <c r="H4627" s="264"/>
    </row>
    <row r="4628" spans="1:8" s="26" customFormat="1" x14ac:dyDescent="0.2">
      <c r="A4628" s="52">
        <v>416100</v>
      </c>
      <c r="B4628" s="45" t="s">
        <v>185</v>
      </c>
      <c r="C4628" s="54">
        <v>5146000</v>
      </c>
      <c r="D4628" s="46">
        <v>5000000</v>
      </c>
      <c r="E4628" s="54">
        <v>0</v>
      </c>
      <c r="F4628" s="280">
        <f t="shared" si="1747"/>
        <v>97.162844928099489</v>
      </c>
      <c r="G4628" s="25"/>
      <c r="H4628" s="264"/>
    </row>
    <row r="4629" spans="1:8" s="26" customFormat="1" ht="40.5" x14ac:dyDescent="0.2">
      <c r="A4629" s="52">
        <v>416300</v>
      </c>
      <c r="B4629" s="45" t="s">
        <v>194</v>
      </c>
      <c r="C4629" s="54">
        <v>630000</v>
      </c>
      <c r="D4629" s="46">
        <v>650000</v>
      </c>
      <c r="E4629" s="54">
        <v>0</v>
      </c>
      <c r="F4629" s="280">
        <f t="shared" si="1747"/>
        <v>103.17460317460319</v>
      </c>
      <c r="G4629" s="25"/>
      <c r="H4629" s="264"/>
    </row>
    <row r="4630" spans="1:8" s="51" customFormat="1" x14ac:dyDescent="0.2">
      <c r="A4630" s="42">
        <v>419000</v>
      </c>
      <c r="B4630" s="73" t="s">
        <v>201</v>
      </c>
      <c r="C4630" s="41">
        <f t="shared" ref="C4630" si="1748">C4631</f>
        <v>100000</v>
      </c>
      <c r="D4630" s="41">
        <f t="shared" ref="D4630" si="1749">D4631</f>
        <v>100000</v>
      </c>
      <c r="E4630" s="41">
        <f t="shared" ref="E4630" si="1750">E4631</f>
        <v>0</v>
      </c>
      <c r="F4630" s="283">
        <f t="shared" si="1747"/>
        <v>100</v>
      </c>
      <c r="G4630" s="266"/>
      <c r="H4630" s="264"/>
    </row>
    <row r="4631" spans="1:8" s="26" customFormat="1" x14ac:dyDescent="0.2">
      <c r="A4631" s="52">
        <v>419100</v>
      </c>
      <c r="B4631" s="45" t="s">
        <v>201</v>
      </c>
      <c r="C4631" s="54">
        <v>100000</v>
      </c>
      <c r="D4631" s="46">
        <v>100000</v>
      </c>
      <c r="E4631" s="54">
        <v>0</v>
      </c>
      <c r="F4631" s="280">
        <f t="shared" si="1747"/>
        <v>100</v>
      </c>
      <c r="G4631" s="25"/>
      <c r="H4631" s="264"/>
    </row>
    <row r="4632" spans="1:8" s="26" customFormat="1" x14ac:dyDescent="0.2">
      <c r="A4632" s="42">
        <v>480000</v>
      </c>
      <c r="B4632" s="47" t="s">
        <v>202</v>
      </c>
      <c r="C4632" s="41">
        <f>C4633+C4640</f>
        <v>29550600</v>
      </c>
      <c r="D4632" s="41">
        <f>D4633+D4640</f>
        <v>25940000</v>
      </c>
      <c r="E4632" s="41">
        <f>E4633+E4640</f>
        <v>0</v>
      </c>
      <c r="F4632" s="283">
        <f t="shared" si="1747"/>
        <v>87.781635567467333</v>
      </c>
      <c r="G4632" s="25"/>
      <c r="H4632" s="264"/>
    </row>
    <row r="4633" spans="1:8" s="26" customFormat="1" x14ac:dyDescent="0.2">
      <c r="A4633" s="42">
        <v>487000</v>
      </c>
      <c r="B4633" s="47" t="s">
        <v>25</v>
      </c>
      <c r="C4633" s="41">
        <f>SUM(C4634:C4639)</f>
        <v>22971100</v>
      </c>
      <c r="D4633" s="41">
        <f>SUM(D4634:D4639)</f>
        <v>24550000</v>
      </c>
      <c r="E4633" s="41">
        <f>SUM(E4634:E4639)</f>
        <v>0</v>
      </c>
      <c r="F4633" s="283">
        <f t="shared" si="1747"/>
        <v>106.87341920935435</v>
      </c>
      <c r="G4633" s="25"/>
      <c r="H4633" s="264"/>
    </row>
    <row r="4634" spans="1:8" s="26" customFormat="1" x14ac:dyDescent="0.2">
      <c r="A4634" s="52">
        <v>487300</v>
      </c>
      <c r="B4634" s="66" t="s">
        <v>217</v>
      </c>
      <c r="C4634" s="54">
        <v>1521100</v>
      </c>
      <c r="D4634" s="46">
        <v>0</v>
      </c>
      <c r="E4634" s="54">
        <v>0</v>
      </c>
      <c r="F4634" s="280">
        <f t="shared" si="1747"/>
        <v>0</v>
      </c>
      <c r="G4634" s="25"/>
      <c r="H4634" s="264"/>
    </row>
    <row r="4635" spans="1:8" s="26" customFormat="1" x14ac:dyDescent="0.2">
      <c r="A4635" s="52">
        <v>487400</v>
      </c>
      <c r="B4635" s="45" t="s">
        <v>883</v>
      </c>
      <c r="C4635" s="54">
        <v>5000000</v>
      </c>
      <c r="D4635" s="46">
        <v>5000000</v>
      </c>
      <c r="E4635" s="54">
        <v>0</v>
      </c>
      <c r="F4635" s="280">
        <f t="shared" si="1747"/>
        <v>100</v>
      </c>
      <c r="G4635" s="25"/>
      <c r="H4635" s="264"/>
    </row>
    <row r="4636" spans="1:8" s="26" customFormat="1" x14ac:dyDescent="0.2">
      <c r="A4636" s="52">
        <v>487400</v>
      </c>
      <c r="B4636" s="45" t="s">
        <v>874</v>
      </c>
      <c r="C4636" s="54">
        <v>5000000</v>
      </c>
      <c r="D4636" s="46">
        <v>0</v>
      </c>
      <c r="E4636" s="54">
        <v>0</v>
      </c>
      <c r="F4636" s="280">
        <f t="shared" si="1747"/>
        <v>0</v>
      </c>
      <c r="G4636" s="25"/>
      <c r="H4636" s="264"/>
    </row>
    <row r="4637" spans="1:8" s="26" customFormat="1" ht="40.5" x14ac:dyDescent="0.2">
      <c r="A4637" s="52">
        <v>487400</v>
      </c>
      <c r="B4637" s="45" t="s">
        <v>870</v>
      </c>
      <c r="C4637" s="54">
        <v>0</v>
      </c>
      <c r="D4637" s="46">
        <v>5000000</v>
      </c>
      <c r="E4637" s="54">
        <v>0</v>
      </c>
      <c r="F4637" s="280">
        <v>0</v>
      </c>
      <c r="G4637" s="25"/>
      <c r="H4637" s="264"/>
    </row>
    <row r="4638" spans="1:8" s="26" customFormat="1" x14ac:dyDescent="0.2">
      <c r="A4638" s="52">
        <v>487400</v>
      </c>
      <c r="B4638" s="45" t="s">
        <v>220</v>
      </c>
      <c r="C4638" s="54">
        <v>50000</v>
      </c>
      <c r="D4638" s="46">
        <v>50000</v>
      </c>
      <c r="E4638" s="54">
        <v>0</v>
      </c>
      <c r="F4638" s="280">
        <f t="shared" ref="F4638:F4657" si="1751">D4638/C4638*100</f>
        <v>100</v>
      </c>
      <c r="G4638" s="25"/>
      <c r="H4638" s="264"/>
    </row>
    <row r="4639" spans="1:8" s="26" customFormat="1" ht="40.5" x14ac:dyDescent="0.2">
      <c r="A4639" s="52">
        <v>487400</v>
      </c>
      <c r="B4639" s="45" t="s">
        <v>223</v>
      </c>
      <c r="C4639" s="54">
        <v>11400000</v>
      </c>
      <c r="D4639" s="46">
        <v>14500000</v>
      </c>
      <c r="E4639" s="54">
        <v>0</v>
      </c>
      <c r="F4639" s="280">
        <f t="shared" si="1751"/>
        <v>127.19298245614034</v>
      </c>
      <c r="G4639" s="25"/>
      <c r="H4639" s="264"/>
    </row>
    <row r="4640" spans="1:8" s="26" customFormat="1" x14ac:dyDescent="0.2">
      <c r="A4640" s="42">
        <v>488000</v>
      </c>
      <c r="B4640" s="47" t="s">
        <v>29</v>
      </c>
      <c r="C4640" s="41">
        <f>SUM(C4641:C4644)</f>
        <v>6579500.0000000009</v>
      </c>
      <c r="D4640" s="41">
        <f>SUM(D4641:D4644)</f>
        <v>1390000</v>
      </c>
      <c r="E4640" s="41">
        <f>SUM(E4641:E4644)</f>
        <v>0</v>
      </c>
      <c r="F4640" s="283">
        <f t="shared" si="1751"/>
        <v>21.126225397066644</v>
      </c>
      <c r="G4640" s="25"/>
      <c r="H4640" s="264"/>
    </row>
    <row r="4641" spans="1:8" s="26" customFormat="1" x14ac:dyDescent="0.2">
      <c r="A4641" s="52">
        <v>488100</v>
      </c>
      <c r="B4641" s="45" t="s">
        <v>220</v>
      </c>
      <c r="C4641" s="54">
        <v>6000000.0000000009</v>
      </c>
      <c r="D4641" s="46">
        <v>750000</v>
      </c>
      <c r="E4641" s="54">
        <v>0</v>
      </c>
      <c r="F4641" s="280">
        <f t="shared" si="1751"/>
        <v>12.499999999999998</v>
      </c>
      <c r="G4641" s="25"/>
      <c r="H4641" s="264"/>
    </row>
    <row r="4642" spans="1:8" s="26" customFormat="1" x14ac:dyDescent="0.2">
      <c r="A4642" s="52">
        <v>488100</v>
      </c>
      <c r="B4642" s="45" t="s">
        <v>240</v>
      </c>
      <c r="C4642" s="54">
        <v>150000</v>
      </c>
      <c r="D4642" s="46">
        <v>220000</v>
      </c>
      <c r="E4642" s="54">
        <v>0</v>
      </c>
      <c r="F4642" s="280">
        <f t="shared" si="1751"/>
        <v>146.66666666666666</v>
      </c>
      <c r="G4642" s="25"/>
      <c r="H4642" s="264"/>
    </row>
    <row r="4643" spans="1:8" s="26" customFormat="1" x14ac:dyDescent="0.2">
      <c r="A4643" s="52">
        <v>488100</v>
      </c>
      <c r="B4643" s="45" t="s">
        <v>241</v>
      </c>
      <c r="C4643" s="54">
        <v>399999.99999999994</v>
      </c>
      <c r="D4643" s="46">
        <v>420000</v>
      </c>
      <c r="E4643" s="54">
        <v>0</v>
      </c>
      <c r="F4643" s="280">
        <f t="shared" si="1751"/>
        <v>105</v>
      </c>
      <c r="G4643" s="25"/>
      <c r="H4643" s="264"/>
    </row>
    <row r="4644" spans="1:8" s="26" customFormat="1" x14ac:dyDescent="0.2">
      <c r="A4644" s="52">
        <v>488100</v>
      </c>
      <c r="B4644" s="45" t="s">
        <v>29</v>
      </c>
      <c r="C4644" s="54">
        <v>29500</v>
      </c>
      <c r="D4644" s="46">
        <v>0</v>
      </c>
      <c r="E4644" s="54">
        <v>0</v>
      </c>
      <c r="F4644" s="280">
        <f t="shared" si="1751"/>
        <v>0</v>
      </c>
      <c r="G4644" s="25"/>
      <c r="H4644" s="264"/>
    </row>
    <row r="4645" spans="1:8" s="26" customFormat="1" x14ac:dyDescent="0.2">
      <c r="A4645" s="42">
        <v>510000</v>
      </c>
      <c r="B4645" s="47" t="s">
        <v>245</v>
      </c>
      <c r="C4645" s="41">
        <f>C4646+C4650+0+0</f>
        <v>265000</v>
      </c>
      <c r="D4645" s="41">
        <f>D4646+D4650+0+0</f>
        <v>70000</v>
      </c>
      <c r="E4645" s="41">
        <f>E4646+E4650+0+0</f>
        <v>0</v>
      </c>
      <c r="F4645" s="283">
        <f t="shared" si="1751"/>
        <v>26.415094339622641</v>
      </c>
      <c r="G4645" s="25"/>
      <c r="H4645" s="264"/>
    </row>
    <row r="4646" spans="1:8" s="26" customFormat="1" x14ac:dyDescent="0.2">
      <c r="A4646" s="42">
        <v>511000</v>
      </c>
      <c r="B4646" s="47" t="s">
        <v>246</v>
      </c>
      <c r="C4646" s="41">
        <f t="shared" ref="C4646" si="1752">SUM(C4647:C4649)</f>
        <v>255000</v>
      </c>
      <c r="D4646" s="41">
        <f t="shared" ref="D4646" si="1753">SUM(D4647:D4649)</f>
        <v>60000</v>
      </c>
      <c r="E4646" s="41">
        <f>SUM(E4647:E4649)</f>
        <v>0</v>
      </c>
      <c r="F4646" s="283">
        <f t="shared" si="1751"/>
        <v>23.52941176470588</v>
      </c>
      <c r="G4646" s="25"/>
      <c r="H4646" s="264"/>
    </row>
    <row r="4647" spans="1:8" s="26" customFormat="1" x14ac:dyDescent="0.2">
      <c r="A4647" s="52">
        <v>511100</v>
      </c>
      <c r="B4647" s="45" t="s">
        <v>247</v>
      </c>
      <c r="C4647" s="54">
        <v>100000</v>
      </c>
      <c r="D4647" s="46">
        <v>0</v>
      </c>
      <c r="E4647" s="54">
        <v>0</v>
      </c>
      <c r="F4647" s="280">
        <f t="shared" si="1751"/>
        <v>0</v>
      </c>
      <c r="G4647" s="25"/>
      <c r="H4647" s="264"/>
    </row>
    <row r="4648" spans="1:8" s="26" customFormat="1" x14ac:dyDescent="0.2">
      <c r="A4648" s="52">
        <v>511300</v>
      </c>
      <c r="B4648" s="45" t="s">
        <v>249</v>
      </c>
      <c r="C4648" s="54">
        <v>105000</v>
      </c>
      <c r="D4648" s="46">
        <v>10000</v>
      </c>
      <c r="E4648" s="54">
        <v>0</v>
      </c>
      <c r="F4648" s="280">
        <f t="shared" si="1751"/>
        <v>9.5238095238095237</v>
      </c>
      <c r="G4648" s="25"/>
      <c r="H4648" s="264"/>
    </row>
    <row r="4649" spans="1:8" s="26" customFormat="1" x14ac:dyDescent="0.2">
      <c r="A4649" s="52">
        <v>511700</v>
      </c>
      <c r="B4649" s="45" t="s">
        <v>252</v>
      </c>
      <c r="C4649" s="54">
        <v>50000</v>
      </c>
      <c r="D4649" s="46">
        <v>50000</v>
      </c>
      <c r="E4649" s="54">
        <v>0</v>
      </c>
      <c r="F4649" s="280">
        <f t="shared" si="1751"/>
        <v>100</v>
      </c>
      <c r="G4649" s="25"/>
      <c r="H4649" s="264"/>
    </row>
    <row r="4650" spans="1:8" s="26" customFormat="1" x14ac:dyDescent="0.2">
      <c r="A4650" s="42">
        <v>516000</v>
      </c>
      <c r="B4650" s="47" t="s">
        <v>257</v>
      </c>
      <c r="C4650" s="41">
        <f t="shared" ref="C4650" si="1754">SUM(C4651)</f>
        <v>10000</v>
      </c>
      <c r="D4650" s="41">
        <f t="shared" ref="D4650" si="1755">SUM(D4651)</f>
        <v>10000</v>
      </c>
      <c r="E4650" s="41">
        <f t="shared" ref="E4650" si="1756">SUM(E4651)</f>
        <v>0</v>
      </c>
      <c r="F4650" s="283">
        <f t="shared" si="1751"/>
        <v>100</v>
      </c>
      <c r="G4650" s="25"/>
      <c r="H4650" s="264"/>
    </row>
    <row r="4651" spans="1:8" s="26" customFormat="1" x14ac:dyDescent="0.2">
      <c r="A4651" s="52">
        <v>516100</v>
      </c>
      <c r="B4651" s="45" t="s">
        <v>257</v>
      </c>
      <c r="C4651" s="54">
        <v>10000</v>
      </c>
      <c r="D4651" s="46">
        <v>10000</v>
      </c>
      <c r="E4651" s="54">
        <v>0</v>
      </c>
      <c r="F4651" s="280">
        <f t="shared" si="1751"/>
        <v>100</v>
      </c>
      <c r="G4651" s="25"/>
      <c r="H4651" s="264"/>
    </row>
    <row r="4652" spans="1:8" s="51" customFormat="1" x14ac:dyDescent="0.2">
      <c r="A4652" s="42">
        <v>630000</v>
      </c>
      <c r="B4652" s="47" t="s">
        <v>277</v>
      </c>
      <c r="C4652" s="41">
        <f>C4653+C4655</f>
        <v>13877600</v>
      </c>
      <c r="D4652" s="41">
        <f>D4653+D4655</f>
        <v>3100000</v>
      </c>
      <c r="E4652" s="41">
        <f>E4653+E4655</f>
        <v>0</v>
      </c>
      <c r="F4652" s="283">
        <f t="shared" si="1751"/>
        <v>22.338156453565457</v>
      </c>
      <c r="G4652" s="266"/>
      <c r="H4652" s="264"/>
    </row>
    <row r="4653" spans="1:8" s="51" customFormat="1" x14ac:dyDescent="0.2">
      <c r="A4653" s="42">
        <v>631000</v>
      </c>
      <c r="B4653" s="47" t="s">
        <v>278</v>
      </c>
      <c r="C4653" s="41">
        <f>C4654+0</f>
        <v>13777600</v>
      </c>
      <c r="D4653" s="41">
        <f>D4654+0</f>
        <v>3000000</v>
      </c>
      <c r="E4653" s="41">
        <f>E4654+0</f>
        <v>0</v>
      </c>
      <c r="F4653" s="283">
        <f t="shared" si="1751"/>
        <v>21.774474509348508</v>
      </c>
      <c r="G4653" s="266"/>
      <c r="H4653" s="264"/>
    </row>
    <row r="4654" spans="1:8" s="26" customFormat="1" ht="60.75" x14ac:dyDescent="0.2">
      <c r="A4654" s="52">
        <v>631900</v>
      </c>
      <c r="B4654" s="45" t="s">
        <v>779</v>
      </c>
      <c r="C4654" s="54">
        <v>13777600</v>
      </c>
      <c r="D4654" s="46">
        <v>3000000</v>
      </c>
      <c r="E4654" s="54">
        <v>0</v>
      </c>
      <c r="F4654" s="280">
        <f t="shared" si="1751"/>
        <v>21.774474509348508</v>
      </c>
      <c r="G4654" s="25"/>
      <c r="H4654" s="264"/>
    </row>
    <row r="4655" spans="1:8" s="51" customFormat="1" x14ac:dyDescent="0.2">
      <c r="A4655" s="42">
        <v>638000</v>
      </c>
      <c r="B4655" s="47" t="s">
        <v>284</v>
      </c>
      <c r="C4655" s="41">
        <f t="shared" ref="C4655" si="1757">C4656</f>
        <v>99999.999999999971</v>
      </c>
      <c r="D4655" s="41">
        <f t="shared" ref="D4655" si="1758">D4656</f>
        <v>100000</v>
      </c>
      <c r="E4655" s="41">
        <f t="shared" ref="E4655" si="1759">E4656</f>
        <v>0</v>
      </c>
      <c r="F4655" s="283">
        <f t="shared" si="1751"/>
        <v>100.00000000000003</v>
      </c>
      <c r="G4655" s="266"/>
      <c r="H4655" s="264"/>
    </row>
    <row r="4656" spans="1:8" s="26" customFormat="1" x14ac:dyDescent="0.2">
      <c r="A4656" s="52">
        <v>638100</v>
      </c>
      <c r="B4656" s="45" t="s">
        <v>285</v>
      </c>
      <c r="C4656" s="54">
        <v>99999.999999999971</v>
      </c>
      <c r="D4656" s="46">
        <v>100000</v>
      </c>
      <c r="E4656" s="54">
        <v>0</v>
      </c>
      <c r="F4656" s="280">
        <f t="shared" si="1751"/>
        <v>100.00000000000003</v>
      </c>
      <c r="G4656" s="25"/>
      <c r="H4656" s="264"/>
    </row>
    <row r="4657" spans="1:8" s="26" customFormat="1" x14ac:dyDescent="0.2">
      <c r="A4657" s="82"/>
      <c r="B4657" s="76" t="s">
        <v>294</v>
      </c>
      <c r="C4657" s="80">
        <f>C4586+C4632+C4645+C4652</f>
        <v>488910400</v>
      </c>
      <c r="D4657" s="80">
        <f>D4586+D4632+D4645+D4652</f>
        <v>481518300</v>
      </c>
      <c r="E4657" s="80">
        <f>E4586+E4632+E4645+E4652</f>
        <v>0</v>
      </c>
      <c r="F4657" s="30">
        <f t="shared" si="1751"/>
        <v>98.488046071427405</v>
      </c>
      <c r="G4657" s="25"/>
      <c r="H4657" s="264"/>
    </row>
    <row r="4658" spans="1:8" s="26" customFormat="1" ht="20.25" customHeight="1" x14ac:dyDescent="0.2">
      <c r="A4658" s="44"/>
      <c r="B4658" s="45"/>
      <c r="C4658" s="46"/>
      <c r="D4658" s="46"/>
      <c r="E4658" s="46"/>
      <c r="F4658" s="282"/>
      <c r="G4658" s="25"/>
      <c r="H4658" s="264"/>
    </row>
    <row r="4659" spans="1:8" s="26" customFormat="1" ht="20.25" customHeight="1" x14ac:dyDescent="0.2">
      <c r="A4659" s="39"/>
      <c r="B4659" s="40"/>
      <c r="C4659" s="46"/>
      <c r="D4659" s="46"/>
      <c r="E4659" s="46"/>
      <c r="F4659" s="282"/>
      <c r="G4659" s="25"/>
      <c r="H4659" s="264"/>
    </row>
    <row r="4660" spans="1:8" s="26" customFormat="1" ht="20.25" customHeight="1" x14ac:dyDescent="0.2">
      <c r="A4660" s="69" t="s">
        <v>514</v>
      </c>
      <c r="B4660" s="40"/>
      <c r="C4660" s="46"/>
      <c r="D4660" s="46"/>
      <c r="E4660" s="46"/>
      <c r="F4660" s="282"/>
      <c r="G4660" s="25"/>
      <c r="H4660" s="264"/>
    </row>
    <row r="4661" spans="1:8" s="26" customFormat="1" ht="20.25" customHeight="1" x14ac:dyDescent="0.2">
      <c r="A4661" s="69" t="s">
        <v>513</v>
      </c>
      <c r="B4661" s="40"/>
      <c r="C4661" s="46"/>
      <c r="D4661" s="46"/>
      <c r="E4661" s="46"/>
      <c r="F4661" s="282"/>
      <c r="G4661" s="25"/>
      <c r="H4661" s="264"/>
    </row>
    <row r="4662" spans="1:8" s="26" customFormat="1" ht="20.25" customHeight="1" x14ac:dyDescent="0.2">
      <c r="A4662" s="69" t="s">
        <v>427</v>
      </c>
      <c r="B4662" s="40"/>
      <c r="C4662" s="46"/>
      <c r="D4662" s="46"/>
      <c r="E4662" s="46"/>
      <c r="F4662" s="282"/>
      <c r="G4662" s="25"/>
      <c r="H4662" s="264"/>
    </row>
    <row r="4663" spans="1:8" s="26" customFormat="1" ht="20.25" customHeight="1" x14ac:dyDescent="0.2">
      <c r="A4663" s="69" t="s">
        <v>332</v>
      </c>
      <c r="B4663" s="40"/>
      <c r="C4663" s="46"/>
      <c r="D4663" s="46"/>
      <c r="E4663" s="46"/>
      <c r="F4663" s="282"/>
      <c r="G4663" s="25"/>
      <c r="H4663" s="264"/>
    </row>
    <row r="4664" spans="1:8" s="26" customFormat="1" ht="20.25" customHeight="1" x14ac:dyDescent="0.2">
      <c r="A4664" s="39"/>
      <c r="B4664" s="40"/>
      <c r="C4664" s="46"/>
      <c r="D4664" s="46"/>
      <c r="E4664" s="46"/>
      <c r="F4664" s="282"/>
      <c r="G4664" s="25"/>
      <c r="H4664" s="264"/>
    </row>
    <row r="4665" spans="1:8" s="26" customFormat="1" ht="20.25" customHeight="1" x14ac:dyDescent="0.2">
      <c r="A4665" s="42">
        <v>410000</v>
      </c>
      <c r="B4665" s="47" t="s">
        <v>42</v>
      </c>
      <c r="C4665" s="41">
        <f>C4666+C4671+C4684+C4686+0+0+0</f>
        <v>1822325300</v>
      </c>
      <c r="D4665" s="41">
        <f>D4666+D4671+D4684+D4686+0+0+0</f>
        <v>1971760900</v>
      </c>
      <c r="E4665" s="41">
        <f>E4666+E4671+E4684+E4686+0+0+0</f>
        <v>0</v>
      </c>
      <c r="F4665" s="283">
        <f t="shared" ref="F4665:F4689" si="1760">D4665/C4665*100</f>
        <v>108.20027028105245</v>
      </c>
      <c r="G4665" s="25"/>
      <c r="H4665" s="264"/>
    </row>
    <row r="4666" spans="1:8" s="26" customFormat="1" ht="40.5" customHeight="1" x14ac:dyDescent="0.2">
      <c r="A4666" s="42">
        <v>411000</v>
      </c>
      <c r="B4666" s="43" t="s">
        <v>43</v>
      </c>
      <c r="C4666" s="41">
        <f t="shared" ref="C4666" si="1761">SUM(C4667:C4670)</f>
        <v>17241500</v>
      </c>
      <c r="D4666" s="41">
        <f t="shared" ref="D4666" si="1762">SUM(D4667:D4670)</f>
        <v>17306000</v>
      </c>
      <c r="E4666" s="41">
        <f>SUM(E4667:E4670)</f>
        <v>0</v>
      </c>
      <c r="F4666" s="283">
        <f t="shared" si="1760"/>
        <v>100.37409738131832</v>
      </c>
      <c r="G4666" s="25"/>
      <c r="H4666" s="264"/>
    </row>
    <row r="4667" spans="1:8" s="26" customFormat="1" ht="20.25" customHeight="1" x14ac:dyDescent="0.2">
      <c r="A4667" s="52">
        <v>411100</v>
      </c>
      <c r="B4667" s="45" t="s">
        <v>44</v>
      </c>
      <c r="C4667" s="54">
        <v>15901999.999999998</v>
      </c>
      <c r="D4667" s="46">
        <v>15970000</v>
      </c>
      <c r="E4667" s="54">
        <v>0</v>
      </c>
      <c r="F4667" s="280">
        <f t="shared" si="1760"/>
        <v>100.42761916740032</v>
      </c>
      <c r="G4667" s="25"/>
      <c r="H4667" s="264"/>
    </row>
    <row r="4668" spans="1:8" s="26" customFormat="1" ht="60.75" customHeight="1" x14ac:dyDescent="0.2">
      <c r="A4668" s="52">
        <v>411200</v>
      </c>
      <c r="B4668" s="45" t="s">
        <v>45</v>
      </c>
      <c r="C4668" s="54">
        <v>470000</v>
      </c>
      <c r="D4668" s="46">
        <v>470000</v>
      </c>
      <c r="E4668" s="54">
        <v>0</v>
      </c>
      <c r="F4668" s="280">
        <f t="shared" si="1760"/>
        <v>100</v>
      </c>
      <c r="G4668" s="25"/>
      <c r="H4668" s="264"/>
    </row>
    <row r="4669" spans="1:8" s="26" customFormat="1" ht="60.75" customHeight="1" x14ac:dyDescent="0.2">
      <c r="A4669" s="52">
        <v>411300</v>
      </c>
      <c r="B4669" s="45" t="s">
        <v>46</v>
      </c>
      <c r="C4669" s="54">
        <v>594500</v>
      </c>
      <c r="D4669" s="46">
        <v>591000</v>
      </c>
      <c r="E4669" s="54">
        <v>0</v>
      </c>
      <c r="F4669" s="280">
        <f t="shared" si="1760"/>
        <v>99.411269974768715</v>
      </c>
      <c r="G4669" s="25"/>
      <c r="H4669" s="264"/>
    </row>
    <row r="4670" spans="1:8" s="26" customFormat="1" ht="40.5" customHeight="1" x14ac:dyDescent="0.2">
      <c r="A4670" s="52">
        <v>411400</v>
      </c>
      <c r="B4670" s="45" t="s">
        <v>47</v>
      </c>
      <c r="C4670" s="54">
        <v>274999.99999999965</v>
      </c>
      <c r="D4670" s="46">
        <v>274999.99999999965</v>
      </c>
      <c r="E4670" s="54">
        <v>0</v>
      </c>
      <c r="F4670" s="280">
        <f t="shared" si="1760"/>
        <v>100</v>
      </c>
      <c r="G4670" s="25"/>
      <c r="H4670" s="264"/>
    </row>
    <row r="4671" spans="1:8" s="26" customFormat="1" ht="40.5" customHeight="1" x14ac:dyDescent="0.2">
      <c r="A4671" s="42">
        <v>412000</v>
      </c>
      <c r="B4671" s="47" t="s">
        <v>48</v>
      </c>
      <c r="C4671" s="41">
        <f>SUM(C4672:C4683)</f>
        <v>8083799.9999999991</v>
      </c>
      <c r="D4671" s="41">
        <f>SUM(D4672:D4683)</f>
        <v>8054899.9999999991</v>
      </c>
      <c r="E4671" s="41">
        <f>SUM(E4672:E4683)</f>
        <v>0</v>
      </c>
      <c r="F4671" s="283">
        <f t="shared" si="1760"/>
        <v>99.642494866275769</v>
      </c>
      <c r="G4671" s="25"/>
      <c r="H4671" s="264"/>
    </row>
    <row r="4672" spans="1:8" s="26" customFormat="1" ht="20.25" customHeight="1" x14ac:dyDescent="0.2">
      <c r="A4672" s="52">
        <v>412100</v>
      </c>
      <c r="B4672" s="45" t="s">
        <v>49</v>
      </c>
      <c r="C4672" s="54">
        <v>64800</v>
      </c>
      <c r="D4672" s="46">
        <v>65000</v>
      </c>
      <c r="E4672" s="54">
        <v>0</v>
      </c>
      <c r="F4672" s="280">
        <f t="shared" si="1760"/>
        <v>100.30864197530865</v>
      </c>
      <c r="G4672" s="25"/>
      <c r="H4672" s="264"/>
    </row>
    <row r="4673" spans="1:8" s="26" customFormat="1" ht="60.75" customHeight="1" x14ac:dyDescent="0.2">
      <c r="A4673" s="52">
        <v>412200</v>
      </c>
      <c r="B4673" s="45" t="s">
        <v>50</v>
      </c>
      <c r="C4673" s="54">
        <v>1450000</v>
      </c>
      <c r="D4673" s="46">
        <v>1450000</v>
      </c>
      <c r="E4673" s="54">
        <v>0</v>
      </c>
      <c r="F4673" s="280">
        <f t="shared" si="1760"/>
        <v>100</v>
      </c>
      <c r="G4673" s="25"/>
      <c r="H4673" s="264"/>
    </row>
    <row r="4674" spans="1:8" s="26" customFormat="1" ht="20.25" customHeight="1" x14ac:dyDescent="0.2">
      <c r="A4674" s="52">
        <v>412300</v>
      </c>
      <c r="B4674" s="45" t="s">
        <v>51</v>
      </c>
      <c r="C4674" s="54">
        <v>182000</v>
      </c>
      <c r="D4674" s="46">
        <v>182000</v>
      </c>
      <c r="E4674" s="54">
        <v>0</v>
      </c>
      <c r="F4674" s="280">
        <f t="shared" si="1760"/>
        <v>100</v>
      </c>
      <c r="G4674" s="25"/>
      <c r="H4674" s="264"/>
    </row>
    <row r="4675" spans="1:8" s="26" customFormat="1" ht="20.25" customHeight="1" x14ac:dyDescent="0.2">
      <c r="A4675" s="52">
        <v>412500</v>
      </c>
      <c r="B4675" s="45" t="s">
        <v>55</v>
      </c>
      <c r="C4675" s="54">
        <v>115000</v>
      </c>
      <c r="D4675" s="46">
        <v>115000</v>
      </c>
      <c r="E4675" s="54">
        <v>0</v>
      </c>
      <c r="F4675" s="280">
        <f t="shared" si="1760"/>
        <v>100</v>
      </c>
      <c r="G4675" s="25"/>
      <c r="H4675" s="264"/>
    </row>
    <row r="4676" spans="1:8" s="26" customFormat="1" ht="40.5" customHeight="1" x14ac:dyDescent="0.2">
      <c r="A4676" s="52">
        <v>412600</v>
      </c>
      <c r="B4676" s="45" t="s">
        <v>56</v>
      </c>
      <c r="C4676" s="54">
        <v>90000</v>
      </c>
      <c r="D4676" s="46">
        <v>90000</v>
      </c>
      <c r="E4676" s="54">
        <v>0</v>
      </c>
      <c r="F4676" s="280">
        <f t="shared" si="1760"/>
        <v>100</v>
      </c>
      <c r="G4676" s="25"/>
      <c r="H4676" s="264"/>
    </row>
    <row r="4677" spans="1:8" s="26" customFormat="1" ht="20.25" customHeight="1" x14ac:dyDescent="0.2">
      <c r="A4677" s="52">
        <v>412700</v>
      </c>
      <c r="B4677" s="45" t="s">
        <v>58</v>
      </c>
      <c r="C4677" s="54">
        <v>5999999.9999999991</v>
      </c>
      <c r="D4677" s="46">
        <v>5999999.9999999991</v>
      </c>
      <c r="E4677" s="54">
        <v>0</v>
      </c>
      <c r="F4677" s="280">
        <f t="shared" si="1760"/>
        <v>100</v>
      </c>
      <c r="G4677" s="25"/>
      <c r="H4677" s="264"/>
    </row>
    <row r="4678" spans="1:8" s="26" customFormat="1" ht="40.5" customHeight="1" x14ac:dyDescent="0.2">
      <c r="A4678" s="52">
        <v>412900</v>
      </c>
      <c r="B4678" s="45" t="s">
        <v>72</v>
      </c>
      <c r="C4678" s="54">
        <v>2300</v>
      </c>
      <c r="D4678" s="46">
        <v>2300</v>
      </c>
      <c r="E4678" s="54">
        <v>0</v>
      </c>
      <c r="F4678" s="280">
        <f t="shared" si="1760"/>
        <v>100</v>
      </c>
      <c r="G4678" s="25"/>
      <c r="H4678" s="264"/>
    </row>
    <row r="4679" spans="1:8" s="26" customFormat="1" ht="40.5" customHeight="1" x14ac:dyDescent="0.2">
      <c r="A4679" s="52">
        <v>412900</v>
      </c>
      <c r="B4679" s="45" t="s">
        <v>73</v>
      </c>
      <c r="C4679" s="54">
        <v>90000</v>
      </c>
      <c r="D4679" s="46">
        <v>90000</v>
      </c>
      <c r="E4679" s="54">
        <v>0</v>
      </c>
      <c r="F4679" s="280">
        <f t="shared" si="1760"/>
        <v>100</v>
      </c>
      <c r="G4679" s="25"/>
      <c r="H4679" s="264"/>
    </row>
    <row r="4680" spans="1:8" s="26" customFormat="1" ht="20.25" customHeight="1" x14ac:dyDescent="0.2">
      <c r="A4680" s="52">
        <v>412900</v>
      </c>
      <c r="B4680" s="45" t="s">
        <v>74</v>
      </c>
      <c r="C4680" s="54">
        <v>32999.999999999978</v>
      </c>
      <c r="D4680" s="46">
        <v>4000</v>
      </c>
      <c r="E4680" s="54">
        <v>0</v>
      </c>
      <c r="F4680" s="280">
        <f t="shared" si="1760"/>
        <v>12.12121212121213</v>
      </c>
      <c r="G4680" s="25"/>
      <c r="H4680" s="264"/>
    </row>
    <row r="4681" spans="1:8" s="26" customFormat="1" ht="40.5" customHeight="1" x14ac:dyDescent="0.2">
      <c r="A4681" s="52">
        <v>412900</v>
      </c>
      <c r="B4681" s="49" t="s">
        <v>75</v>
      </c>
      <c r="C4681" s="54">
        <v>11300</v>
      </c>
      <c r="D4681" s="46">
        <v>11300</v>
      </c>
      <c r="E4681" s="54">
        <v>0</v>
      </c>
      <c r="F4681" s="280">
        <f t="shared" si="1760"/>
        <v>100</v>
      </c>
      <c r="G4681" s="25"/>
      <c r="H4681" s="264"/>
    </row>
    <row r="4682" spans="1:8" s="26" customFormat="1" ht="60.75" customHeight="1" x14ac:dyDescent="0.2">
      <c r="A4682" s="52">
        <v>412900</v>
      </c>
      <c r="B4682" s="45" t="s">
        <v>76</v>
      </c>
      <c r="C4682" s="54">
        <v>35400</v>
      </c>
      <c r="D4682" s="46">
        <v>34800</v>
      </c>
      <c r="E4682" s="54">
        <v>0</v>
      </c>
      <c r="F4682" s="280">
        <f t="shared" si="1760"/>
        <v>98.305084745762713</v>
      </c>
      <c r="G4682" s="25"/>
      <c r="H4682" s="264"/>
    </row>
    <row r="4683" spans="1:8" s="26" customFormat="1" ht="20.25" customHeight="1" x14ac:dyDescent="0.2">
      <c r="A4683" s="52">
        <v>412900</v>
      </c>
      <c r="B4683" s="45" t="s">
        <v>78</v>
      </c>
      <c r="C4683" s="54">
        <v>10000</v>
      </c>
      <c r="D4683" s="46">
        <v>10500</v>
      </c>
      <c r="E4683" s="54">
        <v>0</v>
      </c>
      <c r="F4683" s="280">
        <f t="shared" si="1760"/>
        <v>105</v>
      </c>
      <c r="G4683" s="25"/>
      <c r="H4683" s="264"/>
    </row>
    <row r="4684" spans="1:8" s="26" customFormat="1" ht="60.75" customHeight="1" x14ac:dyDescent="0.2">
      <c r="A4684" s="42">
        <v>417000</v>
      </c>
      <c r="B4684" s="47" t="s">
        <v>196</v>
      </c>
      <c r="C4684" s="41">
        <f t="shared" ref="C4684" si="1763">C4685</f>
        <v>1796600000</v>
      </c>
      <c r="D4684" s="41">
        <f t="shared" ref="D4684" si="1764">D4685</f>
        <v>1946000000</v>
      </c>
      <c r="E4684" s="41">
        <f t="shared" ref="E4684" si="1765">E4685</f>
        <v>0</v>
      </c>
      <c r="F4684" s="283">
        <f t="shared" si="1760"/>
        <v>108.31570744740064</v>
      </c>
      <c r="G4684" s="25"/>
      <c r="H4684" s="264"/>
    </row>
    <row r="4685" spans="1:8" s="26" customFormat="1" ht="40.5" customHeight="1" x14ac:dyDescent="0.2">
      <c r="A4685" s="52">
        <v>417100</v>
      </c>
      <c r="B4685" s="45" t="s">
        <v>197</v>
      </c>
      <c r="C4685" s="54">
        <v>1796600000</v>
      </c>
      <c r="D4685" s="46">
        <v>1946000000</v>
      </c>
      <c r="E4685" s="54">
        <v>0</v>
      </c>
      <c r="F4685" s="280">
        <f t="shared" si="1760"/>
        <v>108.31570744740064</v>
      </c>
      <c r="G4685" s="25"/>
      <c r="H4685" s="264"/>
    </row>
    <row r="4686" spans="1:8" s="51" customFormat="1" ht="20.25" customHeight="1" x14ac:dyDescent="0.2">
      <c r="A4686" s="42">
        <v>419000</v>
      </c>
      <c r="B4686" s="47" t="s">
        <v>201</v>
      </c>
      <c r="C4686" s="41">
        <f t="shared" ref="C4686" si="1766">C4687</f>
        <v>400000</v>
      </c>
      <c r="D4686" s="41">
        <f t="shared" ref="D4686" si="1767">D4687</f>
        <v>400000</v>
      </c>
      <c r="E4686" s="41">
        <f t="shared" ref="E4686" si="1768">E4687</f>
        <v>0</v>
      </c>
      <c r="F4686" s="283">
        <f t="shared" si="1760"/>
        <v>100</v>
      </c>
      <c r="G4686" s="266"/>
      <c r="H4686" s="264"/>
    </row>
    <row r="4687" spans="1:8" s="26" customFormat="1" ht="20.25" customHeight="1" x14ac:dyDescent="0.2">
      <c r="A4687" s="52">
        <v>419100</v>
      </c>
      <c r="B4687" s="45" t="s">
        <v>201</v>
      </c>
      <c r="C4687" s="54">
        <v>400000</v>
      </c>
      <c r="D4687" s="46">
        <v>400000</v>
      </c>
      <c r="E4687" s="54">
        <v>0</v>
      </c>
      <c r="F4687" s="280">
        <f t="shared" si="1760"/>
        <v>100</v>
      </c>
      <c r="G4687" s="25"/>
      <c r="H4687" s="264"/>
    </row>
    <row r="4688" spans="1:8" s="26" customFormat="1" x14ac:dyDescent="0.2">
      <c r="A4688" s="42">
        <v>510000</v>
      </c>
      <c r="B4688" s="47" t="s">
        <v>245</v>
      </c>
      <c r="C4688" s="41">
        <f>C4689+0+C4693</f>
        <v>217000</v>
      </c>
      <c r="D4688" s="41">
        <f>D4689+0+D4693</f>
        <v>226900</v>
      </c>
      <c r="E4688" s="41">
        <f>E4689+0+E4693</f>
        <v>0</v>
      </c>
      <c r="F4688" s="283">
        <f t="shared" si="1760"/>
        <v>104.5622119815668</v>
      </c>
      <c r="G4688" s="25"/>
      <c r="H4688" s="264"/>
    </row>
    <row r="4689" spans="1:8" s="26" customFormat="1" x14ac:dyDescent="0.2">
      <c r="A4689" s="42">
        <v>511000</v>
      </c>
      <c r="B4689" s="47" t="s">
        <v>246</v>
      </c>
      <c r="C4689" s="41">
        <f>SUM(C4690:C4692)</f>
        <v>190000</v>
      </c>
      <c r="D4689" s="41">
        <f>SUM(D4690:D4692)</f>
        <v>199900</v>
      </c>
      <c r="E4689" s="41">
        <f>SUM(E4690:E4692)</f>
        <v>0</v>
      </c>
      <c r="F4689" s="283">
        <f t="shared" si="1760"/>
        <v>105.21052631578947</v>
      </c>
      <c r="G4689" s="25"/>
      <c r="H4689" s="264"/>
    </row>
    <row r="4690" spans="1:8" s="26" customFormat="1" x14ac:dyDescent="0.2">
      <c r="A4690" s="52">
        <v>511100</v>
      </c>
      <c r="B4690" s="45" t="s">
        <v>247</v>
      </c>
      <c r="C4690" s="54">
        <v>0</v>
      </c>
      <c r="D4690" s="46">
        <v>9900</v>
      </c>
      <c r="E4690" s="54">
        <v>0</v>
      </c>
      <c r="F4690" s="280">
        <v>0</v>
      </c>
      <c r="G4690" s="25"/>
      <c r="H4690" s="264"/>
    </row>
    <row r="4691" spans="1:8" s="26" customFormat="1" ht="40.5" x14ac:dyDescent="0.2">
      <c r="A4691" s="52">
        <v>511200</v>
      </c>
      <c r="B4691" s="45" t="s">
        <v>248</v>
      </c>
      <c r="C4691" s="54">
        <v>40000</v>
      </c>
      <c r="D4691" s="46">
        <v>40000</v>
      </c>
      <c r="E4691" s="54">
        <v>0</v>
      </c>
      <c r="F4691" s="280">
        <f t="shared" ref="F4691:F4700" si="1769">D4691/C4691*100</f>
        <v>100</v>
      </c>
      <c r="G4691" s="25"/>
      <c r="H4691" s="264"/>
    </row>
    <row r="4692" spans="1:8" s="26" customFormat="1" ht="20.25" customHeight="1" x14ac:dyDescent="0.2">
      <c r="A4692" s="52">
        <v>511300</v>
      </c>
      <c r="B4692" s="45" t="s">
        <v>249</v>
      </c>
      <c r="C4692" s="54">
        <v>150000</v>
      </c>
      <c r="D4692" s="46">
        <v>150000</v>
      </c>
      <c r="E4692" s="54">
        <v>0</v>
      </c>
      <c r="F4692" s="280">
        <f t="shared" si="1769"/>
        <v>100</v>
      </c>
      <c r="G4692" s="25"/>
      <c r="H4692" s="264"/>
    </row>
    <row r="4693" spans="1:8" s="26" customFormat="1" ht="40.5" customHeight="1" x14ac:dyDescent="0.2">
      <c r="A4693" s="42">
        <v>516000</v>
      </c>
      <c r="B4693" s="47" t="s">
        <v>257</v>
      </c>
      <c r="C4693" s="41">
        <f t="shared" ref="C4693" si="1770">C4694</f>
        <v>27000</v>
      </c>
      <c r="D4693" s="41">
        <f t="shared" ref="D4693" si="1771">D4694</f>
        <v>27000</v>
      </c>
      <c r="E4693" s="41">
        <f t="shared" ref="E4693" si="1772">E4694</f>
        <v>0</v>
      </c>
      <c r="F4693" s="283">
        <f t="shared" si="1769"/>
        <v>100</v>
      </c>
      <c r="G4693" s="25"/>
      <c r="H4693" s="264"/>
    </row>
    <row r="4694" spans="1:8" s="26" customFormat="1" ht="40.5" customHeight="1" x14ac:dyDescent="0.2">
      <c r="A4694" s="52">
        <v>516100</v>
      </c>
      <c r="B4694" s="45" t="s">
        <v>257</v>
      </c>
      <c r="C4694" s="54">
        <v>27000</v>
      </c>
      <c r="D4694" s="46">
        <v>27000</v>
      </c>
      <c r="E4694" s="54">
        <v>0</v>
      </c>
      <c r="F4694" s="280">
        <f t="shared" si="1769"/>
        <v>100</v>
      </c>
      <c r="G4694" s="25"/>
      <c r="H4694" s="264"/>
    </row>
    <row r="4695" spans="1:8" s="51" customFormat="1" ht="20.25" customHeight="1" x14ac:dyDescent="0.2">
      <c r="A4695" s="42">
        <v>630000</v>
      </c>
      <c r="B4695" s="47" t="s">
        <v>277</v>
      </c>
      <c r="C4695" s="41">
        <f>C4696+C4698</f>
        <v>633000</v>
      </c>
      <c r="D4695" s="41">
        <f>D4696+D4698</f>
        <v>539000</v>
      </c>
      <c r="E4695" s="41">
        <f>E4696+E4698</f>
        <v>0</v>
      </c>
      <c r="F4695" s="283">
        <f t="shared" si="1769"/>
        <v>85.150078988941544</v>
      </c>
      <c r="G4695" s="266"/>
      <c r="H4695" s="264"/>
    </row>
    <row r="4696" spans="1:8" s="51" customFormat="1" ht="20.25" customHeight="1" x14ac:dyDescent="0.2">
      <c r="A4696" s="42">
        <v>631000</v>
      </c>
      <c r="B4696" s="47" t="s">
        <v>278</v>
      </c>
      <c r="C4696" s="41">
        <f>C4697+0+0</f>
        <v>3000</v>
      </c>
      <c r="D4696" s="41">
        <f>D4697+0+0</f>
        <v>0</v>
      </c>
      <c r="E4696" s="41">
        <f>E4697+0+0</f>
        <v>0</v>
      </c>
      <c r="F4696" s="283">
        <f t="shared" si="1769"/>
        <v>0</v>
      </c>
      <c r="G4696" s="266"/>
      <c r="H4696" s="264"/>
    </row>
    <row r="4697" spans="1:8" s="26" customFormat="1" ht="40.5" customHeight="1" x14ac:dyDescent="0.2">
      <c r="A4697" s="52">
        <v>631100</v>
      </c>
      <c r="B4697" s="45" t="s">
        <v>279</v>
      </c>
      <c r="C4697" s="54">
        <v>3000</v>
      </c>
      <c r="D4697" s="46">
        <v>0</v>
      </c>
      <c r="E4697" s="54">
        <v>0</v>
      </c>
      <c r="F4697" s="280">
        <f t="shared" si="1769"/>
        <v>0</v>
      </c>
      <c r="G4697" s="25"/>
      <c r="H4697" s="264"/>
    </row>
    <row r="4698" spans="1:8" s="51" customFormat="1" ht="40.5" customHeight="1" x14ac:dyDescent="0.2">
      <c r="A4698" s="42">
        <v>638000</v>
      </c>
      <c r="B4698" s="47" t="s">
        <v>284</v>
      </c>
      <c r="C4698" s="41">
        <f>C4699+0</f>
        <v>630000</v>
      </c>
      <c r="D4698" s="41">
        <f>D4699+0</f>
        <v>539000</v>
      </c>
      <c r="E4698" s="41">
        <f>E4699+0</f>
        <v>0</v>
      </c>
      <c r="F4698" s="283">
        <f t="shared" si="1769"/>
        <v>85.555555555555557</v>
      </c>
      <c r="G4698" s="266"/>
      <c r="H4698" s="264"/>
    </row>
    <row r="4699" spans="1:8" s="26" customFormat="1" ht="40.5" customHeight="1" x14ac:dyDescent="0.2">
      <c r="A4699" s="52">
        <v>638100</v>
      </c>
      <c r="B4699" s="45" t="s">
        <v>285</v>
      </c>
      <c r="C4699" s="54">
        <v>630000</v>
      </c>
      <c r="D4699" s="46">
        <v>539000</v>
      </c>
      <c r="E4699" s="54">
        <v>0</v>
      </c>
      <c r="F4699" s="280">
        <f t="shared" si="1769"/>
        <v>85.555555555555557</v>
      </c>
      <c r="G4699" s="25"/>
      <c r="H4699" s="264"/>
    </row>
    <row r="4700" spans="1:8" s="26" customFormat="1" ht="20.25" customHeight="1" x14ac:dyDescent="0.2">
      <c r="A4700" s="82"/>
      <c r="B4700" s="76" t="s">
        <v>294</v>
      </c>
      <c r="C4700" s="80">
        <f>C4665+C4688+0+C4695+0</f>
        <v>1823175300</v>
      </c>
      <c r="D4700" s="80">
        <f>D4665+D4688+0+D4695+0</f>
        <v>1972526800</v>
      </c>
      <c r="E4700" s="80">
        <f>E4665+E4688+0+E4695+0</f>
        <v>0</v>
      </c>
      <c r="F4700" s="30">
        <f t="shared" si="1769"/>
        <v>108.19183432333688</v>
      </c>
      <c r="G4700" s="25"/>
      <c r="H4700" s="264"/>
    </row>
    <row r="4701" spans="1:8" s="26" customFormat="1" ht="20.25" customHeight="1" x14ac:dyDescent="0.2">
      <c r="A4701" s="42"/>
      <c r="B4701" s="47"/>
      <c r="C4701" s="46"/>
      <c r="D4701" s="46"/>
      <c r="E4701" s="46"/>
      <c r="F4701" s="282"/>
      <c r="G4701" s="25"/>
      <c r="H4701" s="264"/>
    </row>
    <row r="4702" spans="1:8" s="26" customFormat="1" ht="20.25" customHeight="1" x14ac:dyDescent="0.2">
      <c r="A4702" s="39"/>
      <c r="B4702" s="40"/>
      <c r="C4702" s="46"/>
      <c r="D4702" s="46"/>
      <c r="E4702" s="46"/>
      <c r="F4702" s="282"/>
      <c r="G4702" s="25"/>
      <c r="H4702" s="264"/>
    </row>
    <row r="4703" spans="1:8" s="26" customFormat="1" ht="20.25" customHeight="1" x14ac:dyDescent="0.2">
      <c r="A4703" s="44" t="s">
        <v>744</v>
      </c>
      <c r="B4703" s="47"/>
      <c r="C4703" s="46"/>
      <c r="D4703" s="46"/>
      <c r="E4703" s="46"/>
      <c r="F4703" s="282"/>
      <c r="G4703" s="25"/>
      <c r="H4703" s="264"/>
    </row>
    <row r="4704" spans="1:8" s="26" customFormat="1" ht="20.25" customHeight="1" x14ac:dyDescent="0.2">
      <c r="A4704" s="44" t="s">
        <v>515</v>
      </c>
      <c r="B4704" s="47"/>
      <c r="C4704" s="46"/>
      <c r="D4704" s="46"/>
      <c r="E4704" s="46"/>
      <c r="F4704" s="282"/>
      <c r="G4704" s="25"/>
      <c r="H4704" s="264"/>
    </row>
    <row r="4705" spans="1:8" s="26" customFormat="1" ht="20.25" customHeight="1" x14ac:dyDescent="0.2">
      <c r="A4705" s="44" t="s">
        <v>423</v>
      </c>
      <c r="B4705" s="47"/>
      <c r="C4705" s="46"/>
      <c r="D4705" s="46"/>
      <c r="E4705" s="46"/>
      <c r="F4705" s="282"/>
      <c r="G4705" s="25"/>
      <c r="H4705" s="264"/>
    </row>
    <row r="4706" spans="1:8" s="26" customFormat="1" ht="20.25" customHeight="1" x14ac:dyDescent="0.2">
      <c r="A4706" s="44" t="s">
        <v>293</v>
      </c>
      <c r="B4706" s="47"/>
      <c r="C4706" s="46"/>
      <c r="D4706" s="46"/>
      <c r="E4706" s="46"/>
      <c r="F4706" s="282"/>
      <c r="G4706" s="25"/>
      <c r="H4706" s="264"/>
    </row>
    <row r="4707" spans="1:8" s="26" customFormat="1" ht="20.25" customHeight="1" x14ac:dyDescent="0.2">
      <c r="A4707" s="44"/>
      <c r="B4707" s="72"/>
      <c r="C4707" s="63"/>
      <c r="D4707" s="63"/>
      <c r="E4707" s="63"/>
      <c r="F4707" s="145"/>
      <c r="G4707" s="25"/>
      <c r="H4707" s="264"/>
    </row>
    <row r="4708" spans="1:8" s="26" customFormat="1" ht="20.25" customHeight="1" x14ac:dyDescent="0.2">
      <c r="A4708" s="42">
        <v>410000</v>
      </c>
      <c r="B4708" s="43" t="s">
        <v>42</v>
      </c>
      <c r="C4708" s="41">
        <f t="shared" ref="C4708" si="1773">C4709+C4714+C4727+C4729</f>
        <v>8805000</v>
      </c>
      <c r="D4708" s="41">
        <f t="shared" ref="D4708" si="1774">D4709+D4714+D4727+D4729</f>
        <v>5027000</v>
      </c>
      <c r="E4708" s="41">
        <f>E4709+E4714+E4727+E4729</f>
        <v>0</v>
      </c>
      <c r="F4708" s="283">
        <f t="shared" ref="F4708:F4728" si="1775">D4708/C4708*100</f>
        <v>57.092561044860879</v>
      </c>
      <c r="G4708" s="25"/>
      <c r="H4708" s="264"/>
    </row>
    <row r="4709" spans="1:8" s="26" customFormat="1" ht="40.5" customHeight="1" x14ac:dyDescent="0.2">
      <c r="A4709" s="42">
        <v>411000</v>
      </c>
      <c r="B4709" s="43" t="s">
        <v>43</v>
      </c>
      <c r="C4709" s="41">
        <f t="shared" ref="C4709" si="1776">SUM(C4710:C4713)</f>
        <v>2441000</v>
      </c>
      <c r="D4709" s="41">
        <f t="shared" ref="D4709" si="1777">SUM(D4710:D4713)</f>
        <v>2631000</v>
      </c>
      <c r="E4709" s="41">
        <f>SUM(E4710:E4713)</f>
        <v>0</v>
      </c>
      <c r="F4709" s="283">
        <f t="shared" si="1775"/>
        <v>107.78369520688243</v>
      </c>
      <c r="G4709" s="25"/>
      <c r="H4709" s="264"/>
    </row>
    <row r="4710" spans="1:8" s="26" customFormat="1" ht="20.25" customHeight="1" x14ac:dyDescent="0.2">
      <c r="A4710" s="52">
        <v>411100</v>
      </c>
      <c r="B4710" s="45" t="s">
        <v>44</v>
      </c>
      <c r="C4710" s="54">
        <v>2255000</v>
      </c>
      <c r="D4710" s="46">
        <v>2500000</v>
      </c>
      <c r="E4710" s="54">
        <v>0</v>
      </c>
      <c r="F4710" s="280">
        <f t="shared" si="1775"/>
        <v>110.86474501108647</v>
      </c>
      <c r="G4710" s="25"/>
      <c r="H4710" s="264"/>
    </row>
    <row r="4711" spans="1:8" s="26" customFormat="1" ht="60.75" customHeight="1" x14ac:dyDescent="0.2">
      <c r="A4711" s="52">
        <v>411200</v>
      </c>
      <c r="B4711" s="45" t="s">
        <v>45</v>
      </c>
      <c r="C4711" s="54">
        <v>80000</v>
      </c>
      <c r="D4711" s="46">
        <v>71000</v>
      </c>
      <c r="E4711" s="54">
        <v>0</v>
      </c>
      <c r="F4711" s="280">
        <f t="shared" si="1775"/>
        <v>88.75</v>
      </c>
      <c r="G4711" s="25"/>
      <c r="H4711" s="264"/>
    </row>
    <row r="4712" spans="1:8" s="26" customFormat="1" ht="60.75" customHeight="1" x14ac:dyDescent="0.2">
      <c r="A4712" s="52">
        <v>411300</v>
      </c>
      <c r="B4712" s="45" t="s">
        <v>46</v>
      </c>
      <c r="C4712" s="54">
        <v>88000</v>
      </c>
      <c r="D4712" s="46">
        <v>45000</v>
      </c>
      <c r="E4712" s="54">
        <v>0</v>
      </c>
      <c r="F4712" s="280">
        <f t="shared" si="1775"/>
        <v>51.136363636363633</v>
      </c>
      <c r="G4712" s="25"/>
      <c r="H4712" s="264"/>
    </row>
    <row r="4713" spans="1:8" s="26" customFormat="1" ht="40.5" customHeight="1" x14ac:dyDescent="0.2">
      <c r="A4713" s="52">
        <v>411400</v>
      </c>
      <c r="B4713" s="45" t="s">
        <v>47</v>
      </c>
      <c r="C4713" s="54">
        <v>18000</v>
      </c>
      <c r="D4713" s="46">
        <v>15000</v>
      </c>
      <c r="E4713" s="54">
        <v>0</v>
      </c>
      <c r="F4713" s="280">
        <f t="shared" si="1775"/>
        <v>83.333333333333343</v>
      </c>
      <c r="G4713" s="25"/>
      <c r="H4713" s="264"/>
    </row>
    <row r="4714" spans="1:8" s="26" customFormat="1" ht="40.5" customHeight="1" x14ac:dyDescent="0.2">
      <c r="A4714" s="42">
        <v>412000</v>
      </c>
      <c r="B4714" s="47" t="s">
        <v>48</v>
      </c>
      <c r="C4714" s="41">
        <f t="shared" ref="C4714" si="1778">SUM(C4715:C4726)</f>
        <v>2374000</v>
      </c>
      <c r="D4714" s="41">
        <f t="shared" ref="D4714" si="1779">SUM(D4715:D4726)</f>
        <v>2316000</v>
      </c>
      <c r="E4714" s="41">
        <f>SUM(E4715:E4726)</f>
        <v>0</v>
      </c>
      <c r="F4714" s="283">
        <f t="shared" si="1775"/>
        <v>97.556866048862673</v>
      </c>
      <c r="G4714" s="25"/>
      <c r="H4714" s="264"/>
    </row>
    <row r="4715" spans="1:8" s="26" customFormat="1" ht="20.25" customHeight="1" x14ac:dyDescent="0.2">
      <c r="A4715" s="52">
        <v>412100</v>
      </c>
      <c r="B4715" s="45" t="s">
        <v>49</v>
      </c>
      <c r="C4715" s="54">
        <v>6000</v>
      </c>
      <c r="D4715" s="46">
        <v>6000</v>
      </c>
      <c r="E4715" s="54">
        <v>0</v>
      </c>
      <c r="F4715" s="280">
        <f t="shared" si="1775"/>
        <v>100</v>
      </c>
      <c r="G4715" s="25"/>
      <c r="H4715" s="264"/>
    </row>
    <row r="4716" spans="1:8" s="26" customFormat="1" ht="60.75" customHeight="1" x14ac:dyDescent="0.2">
      <c r="A4716" s="52">
        <v>412200</v>
      </c>
      <c r="B4716" s="45" t="s">
        <v>50</v>
      </c>
      <c r="C4716" s="54">
        <v>21000</v>
      </c>
      <c r="D4716" s="46">
        <v>22000</v>
      </c>
      <c r="E4716" s="54">
        <v>0</v>
      </c>
      <c r="F4716" s="280">
        <f t="shared" si="1775"/>
        <v>104.76190476190477</v>
      </c>
      <c r="G4716" s="25"/>
      <c r="H4716" s="264"/>
    </row>
    <row r="4717" spans="1:8" s="26" customFormat="1" ht="20.25" customHeight="1" x14ac:dyDescent="0.2">
      <c r="A4717" s="52">
        <v>412300</v>
      </c>
      <c r="B4717" s="45" t="s">
        <v>51</v>
      </c>
      <c r="C4717" s="54">
        <v>16000</v>
      </c>
      <c r="D4717" s="46">
        <v>15000</v>
      </c>
      <c r="E4717" s="54">
        <v>0</v>
      </c>
      <c r="F4717" s="280">
        <f t="shared" si="1775"/>
        <v>93.75</v>
      </c>
      <c r="G4717" s="25"/>
      <c r="H4717" s="264"/>
    </row>
    <row r="4718" spans="1:8" s="26" customFormat="1" ht="20.25" customHeight="1" x14ac:dyDescent="0.2">
      <c r="A4718" s="52">
        <v>412500</v>
      </c>
      <c r="B4718" s="45" t="s">
        <v>55</v>
      </c>
      <c r="C4718" s="54">
        <v>20000</v>
      </c>
      <c r="D4718" s="46">
        <v>17000</v>
      </c>
      <c r="E4718" s="54">
        <v>0</v>
      </c>
      <c r="F4718" s="280">
        <f t="shared" si="1775"/>
        <v>85</v>
      </c>
      <c r="G4718" s="25"/>
      <c r="H4718" s="264"/>
    </row>
    <row r="4719" spans="1:8" s="26" customFormat="1" ht="40.5" customHeight="1" x14ac:dyDescent="0.2">
      <c r="A4719" s="52">
        <v>412600</v>
      </c>
      <c r="B4719" s="45" t="s">
        <v>56</v>
      </c>
      <c r="C4719" s="54">
        <v>115000</v>
      </c>
      <c r="D4719" s="46">
        <v>85000</v>
      </c>
      <c r="E4719" s="54">
        <v>0</v>
      </c>
      <c r="F4719" s="280">
        <f t="shared" si="1775"/>
        <v>73.91304347826086</v>
      </c>
      <c r="G4719" s="25"/>
      <c r="H4719" s="264"/>
    </row>
    <row r="4720" spans="1:8" s="26" customFormat="1" ht="20.25" customHeight="1" x14ac:dyDescent="0.2">
      <c r="A4720" s="52">
        <v>412700</v>
      </c>
      <c r="B4720" s="45" t="s">
        <v>58</v>
      </c>
      <c r="C4720" s="54">
        <v>2150000</v>
      </c>
      <c r="D4720" s="46">
        <v>2150000</v>
      </c>
      <c r="E4720" s="54">
        <v>0</v>
      </c>
      <c r="F4720" s="280">
        <f t="shared" si="1775"/>
        <v>100</v>
      </c>
      <c r="G4720" s="25"/>
      <c r="H4720" s="264"/>
    </row>
    <row r="4721" spans="1:8" s="26" customFormat="1" ht="40.5" customHeight="1" x14ac:dyDescent="0.2">
      <c r="A4721" s="52">
        <v>412900</v>
      </c>
      <c r="B4721" s="45" t="s">
        <v>72</v>
      </c>
      <c r="C4721" s="54">
        <v>5499.9999999999982</v>
      </c>
      <c r="D4721" s="46">
        <v>2500</v>
      </c>
      <c r="E4721" s="54">
        <v>0</v>
      </c>
      <c r="F4721" s="280">
        <f t="shared" si="1775"/>
        <v>45.454545454545467</v>
      </c>
      <c r="G4721" s="25"/>
      <c r="H4721" s="264"/>
    </row>
    <row r="4722" spans="1:8" s="26" customFormat="1" ht="40.5" customHeight="1" x14ac:dyDescent="0.2">
      <c r="A4722" s="52">
        <v>412900</v>
      </c>
      <c r="B4722" s="45" t="s">
        <v>73</v>
      </c>
      <c r="C4722" s="54">
        <v>14999.999999999996</v>
      </c>
      <c r="D4722" s="46">
        <v>5000</v>
      </c>
      <c r="E4722" s="54">
        <v>0</v>
      </c>
      <c r="F4722" s="280">
        <f t="shared" si="1775"/>
        <v>33.333333333333343</v>
      </c>
      <c r="G4722" s="25"/>
      <c r="H4722" s="264"/>
    </row>
    <row r="4723" spans="1:8" s="26" customFormat="1" ht="20.25" customHeight="1" x14ac:dyDescent="0.2">
      <c r="A4723" s="52">
        <v>412900</v>
      </c>
      <c r="B4723" s="45" t="s">
        <v>74</v>
      </c>
      <c r="C4723" s="54">
        <v>12000.000000000002</v>
      </c>
      <c r="D4723" s="46">
        <v>4000</v>
      </c>
      <c r="E4723" s="54">
        <v>0</v>
      </c>
      <c r="F4723" s="280">
        <f t="shared" si="1775"/>
        <v>33.333333333333329</v>
      </c>
      <c r="G4723" s="25"/>
      <c r="H4723" s="264"/>
    </row>
    <row r="4724" spans="1:8" s="26" customFormat="1" ht="40.5" customHeight="1" x14ac:dyDescent="0.2">
      <c r="A4724" s="52">
        <v>412900</v>
      </c>
      <c r="B4724" s="49" t="s">
        <v>75</v>
      </c>
      <c r="C4724" s="54">
        <v>5500</v>
      </c>
      <c r="D4724" s="46">
        <v>3500</v>
      </c>
      <c r="E4724" s="54">
        <v>0</v>
      </c>
      <c r="F4724" s="280">
        <f t="shared" si="1775"/>
        <v>63.636363636363633</v>
      </c>
      <c r="G4724" s="25"/>
      <c r="H4724" s="264"/>
    </row>
    <row r="4725" spans="1:8" s="26" customFormat="1" ht="60.75" customHeight="1" x14ac:dyDescent="0.2">
      <c r="A4725" s="52">
        <v>412900</v>
      </c>
      <c r="B4725" s="45" t="s">
        <v>76</v>
      </c>
      <c r="C4725" s="54">
        <v>5499.9999999999964</v>
      </c>
      <c r="D4725" s="46">
        <v>5000</v>
      </c>
      <c r="E4725" s="54">
        <v>0</v>
      </c>
      <c r="F4725" s="280">
        <f t="shared" si="1775"/>
        <v>90.909090909090978</v>
      </c>
      <c r="G4725" s="25"/>
      <c r="H4725" s="264"/>
    </row>
    <row r="4726" spans="1:8" s="26" customFormat="1" ht="20.25" customHeight="1" x14ac:dyDescent="0.2">
      <c r="A4726" s="52">
        <v>412900</v>
      </c>
      <c r="B4726" s="45" t="s">
        <v>78</v>
      </c>
      <c r="C4726" s="54">
        <v>2500</v>
      </c>
      <c r="D4726" s="46">
        <v>1000</v>
      </c>
      <c r="E4726" s="54">
        <v>0</v>
      </c>
      <c r="F4726" s="280">
        <f t="shared" si="1775"/>
        <v>40</v>
      </c>
      <c r="G4726" s="25"/>
      <c r="H4726" s="264"/>
    </row>
    <row r="4727" spans="1:8" s="51" customFormat="1" ht="40.5" customHeight="1" x14ac:dyDescent="0.2">
      <c r="A4727" s="42">
        <v>413000</v>
      </c>
      <c r="B4727" s="47" t="s">
        <v>95</v>
      </c>
      <c r="C4727" s="41">
        <f t="shared" ref="C4727" si="1780">C4728</f>
        <v>40000</v>
      </c>
      <c r="D4727" s="41">
        <f t="shared" ref="D4727" si="1781">D4728</f>
        <v>30000</v>
      </c>
      <c r="E4727" s="41">
        <f t="shared" ref="E4727" si="1782">E4728</f>
        <v>0</v>
      </c>
      <c r="F4727" s="283">
        <f t="shared" si="1775"/>
        <v>75</v>
      </c>
      <c r="G4727" s="266"/>
      <c r="H4727" s="264"/>
    </row>
    <row r="4728" spans="1:8" s="26" customFormat="1" ht="60.75" customHeight="1" x14ac:dyDescent="0.2">
      <c r="A4728" s="52">
        <v>413800</v>
      </c>
      <c r="B4728" s="45" t="s">
        <v>104</v>
      </c>
      <c r="C4728" s="54">
        <v>40000</v>
      </c>
      <c r="D4728" s="46">
        <v>30000</v>
      </c>
      <c r="E4728" s="54">
        <v>0</v>
      </c>
      <c r="F4728" s="280">
        <f t="shared" si="1775"/>
        <v>75</v>
      </c>
      <c r="G4728" s="25"/>
      <c r="H4728" s="264"/>
    </row>
    <row r="4729" spans="1:8" s="51" customFormat="1" ht="20.25" customHeight="1" x14ac:dyDescent="0.2">
      <c r="A4729" s="42">
        <v>415000</v>
      </c>
      <c r="B4729" s="47" t="s">
        <v>118</v>
      </c>
      <c r="C4729" s="41">
        <f>C4731+0+C4730</f>
        <v>3950000</v>
      </c>
      <c r="D4729" s="41">
        <f>D4731+0+D4730</f>
        <v>50000</v>
      </c>
      <c r="E4729" s="41">
        <f>E4731+0+E4730</f>
        <v>0</v>
      </c>
      <c r="F4729" s="283"/>
      <c r="G4729" s="266"/>
      <c r="H4729" s="264"/>
    </row>
    <row r="4730" spans="1:8" s="26" customFormat="1" x14ac:dyDescent="0.2">
      <c r="A4730" s="52">
        <v>415200</v>
      </c>
      <c r="B4730" s="45" t="s">
        <v>123</v>
      </c>
      <c r="C4730" s="54">
        <v>3900000</v>
      </c>
      <c r="D4730" s="54">
        <v>0</v>
      </c>
      <c r="E4730" s="54">
        <v>0</v>
      </c>
      <c r="F4730" s="280">
        <f t="shared" ref="F4730:F4745" si="1783">D4730/C4730*100</f>
        <v>0</v>
      </c>
      <c r="G4730" s="25"/>
      <c r="H4730" s="264"/>
    </row>
    <row r="4731" spans="1:8" s="26" customFormat="1" ht="20.25" customHeight="1" x14ac:dyDescent="0.2">
      <c r="A4731" s="52">
        <v>415200</v>
      </c>
      <c r="B4731" s="45" t="s">
        <v>316</v>
      </c>
      <c r="C4731" s="54">
        <v>50000</v>
      </c>
      <c r="D4731" s="46">
        <v>50000</v>
      </c>
      <c r="E4731" s="54">
        <v>0</v>
      </c>
      <c r="F4731" s="280">
        <f t="shared" si="1783"/>
        <v>100</v>
      </c>
      <c r="G4731" s="25"/>
      <c r="H4731" s="264"/>
    </row>
    <row r="4732" spans="1:8" s="51" customFormat="1" ht="40.5" customHeight="1" x14ac:dyDescent="0.2">
      <c r="A4732" s="42">
        <v>480000</v>
      </c>
      <c r="B4732" s="47" t="s">
        <v>202</v>
      </c>
      <c r="C4732" s="41">
        <f>C4733+0</f>
        <v>7620000</v>
      </c>
      <c r="D4732" s="41">
        <f>D4733+0</f>
        <v>6500000</v>
      </c>
      <c r="E4732" s="41">
        <f>E4733+0</f>
        <v>0</v>
      </c>
      <c r="F4732" s="283">
        <f t="shared" si="1783"/>
        <v>85.30183727034121</v>
      </c>
      <c r="G4732" s="266"/>
      <c r="H4732" s="264"/>
    </row>
    <row r="4733" spans="1:8" s="79" customFormat="1" ht="40.5" customHeight="1" x14ac:dyDescent="0.2">
      <c r="A4733" s="42">
        <v>488000</v>
      </c>
      <c r="B4733" s="47" t="s">
        <v>29</v>
      </c>
      <c r="C4733" s="41">
        <f t="shared" ref="C4733" si="1784">SUM(C4734:C4734)</f>
        <v>7620000</v>
      </c>
      <c r="D4733" s="41">
        <f t="shared" ref="D4733" si="1785">SUM(D4734:D4734)</f>
        <v>6500000</v>
      </c>
      <c r="E4733" s="41">
        <f>SUM(E4734:E4734)</f>
        <v>0</v>
      </c>
      <c r="F4733" s="283">
        <f t="shared" si="1783"/>
        <v>85.30183727034121</v>
      </c>
      <c r="G4733" s="270"/>
      <c r="H4733" s="264"/>
    </row>
    <row r="4734" spans="1:8" s="26" customFormat="1" ht="40.5" customHeight="1" x14ac:dyDescent="0.2">
      <c r="A4734" s="52">
        <v>488100</v>
      </c>
      <c r="B4734" s="45" t="s">
        <v>841</v>
      </c>
      <c r="C4734" s="54">
        <v>7620000</v>
      </c>
      <c r="D4734" s="46">
        <v>6500000</v>
      </c>
      <c r="E4734" s="54">
        <v>0</v>
      </c>
      <c r="F4734" s="280">
        <f t="shared" si="1783"/>
        <v>85.30183727034121</v>
      </c>
      <c r="G4734" s="25"/>
      <c r="H4734" s="264"/>
    </row>
    <row r="4735" spans="1:8" s="26" customFormat="1" x14ac:dyDescent="0.2">
      <c r="A4735" s="42">
        <v>510000</v>
      </c>
      <c r="B4735" s="47" t="s">
        <v>245</v>
      </c>
      <c r="C4735" s="41">
        <f>C4736+C4738</f>
        <v>10400</v>
      </c>
      <c r="D4735" s="41">
        <f>D4736+D4738</f>
        <v>17000</v>
      </c>
      <c r="E4735" s="41">
        <f>E4736+E4738</f>
        <v>0</v>
      </c>
      <c r="F4735" s="283">
        <f t="shared" si="1783"/>
        <v>163.46153846153845</v>
      </c>
      <c r="G4735" s="25"/>
      <c r="H4735" s="264"/>
    </row>
    <row r="4736" spans="1:8" s="26" customFormat="1" x14ac:dyDescent="0.2">
      <c r="A4736" s="42">
        <v>511000</v>
      </c>
      <c r="B4736" s="47" t="s">
        <v>246</v>
      </c>
      <c r="C4736" s="41">
        <f>SUM(C4737:C4737)</f>
        <v>7000</v>
      </c>
      <c r="D4736" s="41">
        <f>SUM(D4737:D4737)</f>
        <v>10000</v>
      </c>
      <c r="E4736" s="41">
        <f>SUM(E4737:E4737)</f>
        <v>0</v>
      </c>
      <c r="F4736" s="283">
        <f t="shared" si="1783"/>
        <v>142.85714285714286</v>
      </c>
      <c r="G4736" s="25"/>
      <c r="H4736" s="264"/>
    </row>
    <row r="4737" spans="1:8" s="26" customFormat="1" ht="20.25" customHeight="1" x14ac:dyDescent="0.2">
      <c r="A4737" s="52">
        <v>511300</v>
      </c>
      <c r="B4737" s="45" t="s">
        <v>249</v>
      </c>
      <c r="C4737" s="54">
        <v>7000</v>
      </c>
      <c r="D4737" s="46">
        <v>10000</v>
      </c>
      <c r="E4737" s="54">
        <v>0</v>
      </c>
      <c r="F4737" s="280">
        <f t="shared" si="1783"/>
        <v>142.85714285714286</v>
      </c>
      <c r="G4737" s="25"/>
      <c r="H4737" s="264"/>
    </row>
    <row r="4738" spans="1:8" s="26" customFormat="1" ht="40.5" customHeight="1" x14ac:dyDescent="0.2">
      <c r="A4738" s="42">
        <v>516000</v>
      </c>
      <c r="B4738" s="47" t="s">
        <v>257</v>
      </c>
      <c r="C4738" s="41">
        <f t="shared" ref="C4738" si="1786">C4739</f>
        <v>3400</v>
      </c>
      <c r="D4738" s="41">
        <f t="shared" ref="D4738" si="1787">D4739</f>
        <v>7000</v>
      </c>
      <c r="E4738" s="41">
        <f t="shared" ref="E4738" si="1788">E4739</f>
        <v>0</v>
      </c>
      <c r="F4738" s="283">
        <f t="shared" si="1783"/>
        <v>205.88235294117646</v>
      </c>
      <c r="G4738" s="25"/>
      <c r="H4738" s="264"/>
    </row>
    <row r="4739" spans="1:8" s="26" customFormat="1" ht="40.5" customHeight="1" x14ac:dyDescent="0.2">
      <c r="A4739" s="52">
        <v>516100</v>
      </c>
      <c r="B4739" s="45" t="s">
        <v>257</v>
      </c>
      <c r="C4739" s="54">
        <v>3400</v>
      </c>
      <c r="D4739" s="46">
        <v>7000</v>
      </c>
      <c r="E4739" s="54">
        <v>0</v>
      </c>
      <c r="F4739" s="280">
        <f t="shared" si="1783"/>
        <v>205.88235294117646</v>
      </c>
      <c r="G4739" s="25"/>
      <c r="H4739" s="264"/>
    </row>
    <row r="4740" spans="1:8" s="51" customFormat="1" ht="20.25" customHeight="1" x14ac:dyDescent="0.2">
      <c r="A4740" s="42">
        <v>630000</v>
      </c>
      <c r="B4740" s="47" t="s">
        <v>277</v>
      </c>
      <c r="C4740" s="41">
        <f>C4741+C4743</f>
        <v>102500</v>
      </c>
      <c r="D4740" s="41">
        <f>D4741+D4743</f>
        <v>84500</v>
      </c>
      <c r="E4740" s="41">
        <f>E4741+E4743</f>
        <v>0</v>
      </c>
      <c r="F4740" s="283">
        <f t="shared" si="1783"/>
        <v>82.439024390243901</v>
      </c>
      <c r="G4740" s="266"/>
      <c r="H4740" s="264"/>
    </row>
    <row r="4741" spans="1:8" s="51" customFormat="1" ht="20.25" customHeight="1" x14ac:dyDescent="0.2">
      <c r="A4741" s="42">
        <v>631000</v>
      </c>
      <c r="B4741" s="47" t="s">
        <v>278</v>
      </c>
      <c r="C4741" s="41">
        <f>0+0+C4742</f>
        <v>2499.9999999999995</v>
      </c>
      <c r="D4741" s="41">
        <f>0+0+D4742</f>
        <v>2499.9999999999995</v>
      </c>
      <c r="E4741" s="41">
        <f>0+0+E4742</f>
        <v>0</v>
      </c>
      <c r="F4741" s="283">
        <f t="shared" si="1783"/>
        <v>100</v>
      </c>
      <c r="G4741" s="266"/>
      <c r="H4741" s="264"/>
    </row>
    <row r="4742" spans="1:8" s="26" customFormat="1" ht="20.25" customHeight="1" x14ac:dyDescent="0.2">
      <c r="A4742" s="52">
        <v>631300</v>
      </c>
      <c r="B4742" s="45" t="s">
        <v>730</v>
      </c>
      <c r="C4742" s="54">
        <v>2499.9999999999995</v>
      </c>
      <c r="D4742" s="46">
        <v>2499.9999999999995</v>
      </c>
      <c r="E4742" s="54">
        <v>0</v>
      </c>
      <c r="F4742" s="280">
        <f t="shared" si="1783"/>
        <v>100</v>
      </c>
      <c r="G4742" s="25"/>
      <c r="H4742" s="264"/>
    </row>
    <row r="4743" spans="1:8" s="51" customFormat="1" ht="40.5" customHeight="1" x14ac:dyDescent="0.2">
      <c r="A4743" s="42">
        <v>638000</v>
      </c>
      <c r="B4743" s="47" t="s">
        <v>284</v>
      </c>
      <c r="C4743" s="41">
        <f t="shared" ref="C4743" si="1789">C4744</f>
        <v>100000</v>
      </c>
      <c r="D4743" s="41">
        <f t="shared" ref="D4743" si="1790">D4744</f>
        <v>82000</v>
      </c>
      <c r="E4743" s="41">
        <f t="shared" ref="E4743" si="1791">E4744</f>
        <v>0</v>
      </c>
      <c r="F4743" s="283">
        <f t="shared" si="1783"/>
        <v>82</v>
      </c>
      <c r="G4743" s="266"/>
      <c r="H4743" s="264"/>
    </row>
    <row r="4744" spans="1:8" s="26" customFormat="1" ht="40.5" customHeight="1" x14ac:dyDescent="0.2">
      <c r="A4744" s="52">
        <v>638100</v>
      </c>
      <c r="B4744" s="45" t="s">
        <v>285</v>
      </c>
      <c r="C4744" s="54">
        <v>100000</v>
      </c>
      <c r="D4744" s="46">
        <v>82000</v>
      </c>
      <c r="E4744" s="54">
        <v>0</v>
      </c>
      <c r="F4744" s="280">
        <f t="shared" si="1783"/>
        <v>82</v>
      </c>
      <c r="G4744" s="25"/>
      <c r="H4744" s="264"/>
    </row>
    <row r="4745" spans="1:8" s="26" customFormat="1" ht="20.25" customHeight="1" x14ac:dyDescent="0.2">
      <c r="A4745" s="82"/>
      <c r="B4745" s="76" t="s">
        <v>294</v>
      </c>
      <c r="C4745" s="80">
        <f>C4708+C4732+C4735+C4740</f>
        <v>16537900</v>
      </c>
      <c r="D4745" s="80">
        <f>D4708+D4732+D4735+D4740</f>
        <v>11628500</v>
      </c>
      <c r="E4745" s="80">
        <f>E4708+E4732+E4735+E4740</f>
        <v>0</v>
      </c>
      <c r="F4745" s="30">
        <f t="shared" si="1783"/>
        <v>70.314247879114035</v>
      </c>
      <c r="G4745" s="25"/>
      <c r="H4745" s="264"/>
    </row>
    <row r="4746" spans="1:8" s="26" customFormat="1" ht="20.25" customHeight="1" x14ac:dyDescent="0.2">
      <c r="A4746" s="36"/>
      <c r="B4746" s="45"/>
      <c r="C4746" s="63"/>
      <c r="D4746" s="63"/>
      <c r="E4746" s="63"/>
      <c r="F4746" s="145"/>
      <c r="G4746" s="25"/>
      <c r="H4746" s="264"/>
    </row>
    <row r="4747" spans="1:8" s="26" customFormat="1" ht="20.25" customHeight="1" x14ac:dyDescent="0.2">
      <c r="A4747" s="39"/>
      <c r="B4747" s="40"/>
      <c r="C4747" s="46"/>
      <c r="D4747" s="46"/>
      <c r="E4747" s="46"/>
      <c r="F4747" s="282"/>
      <c r="G4747" s="25"/>
      <c r="H4747" s="264"/>
    </row>
    <row r="4748" spans="1:8" s="26" customFormat="1" ht="20.25" customHeight="1" x14ac:dyDescent="0.2">
      <c r="A4748" s="44" t="s">
        <v>516</v>
      </c>
      <c r="B4748" s="47"/>
      <c r="C4748" s="46"/>
      <c r="D4748" s="46"/>
      <c r="E4748" s="46"/>
      <c r="F4748" s="282"/>
      <c r="G4748" s="25"/>
      <c r="H4748" s="264"/>
    </row>
    <row r="4749" spans="1:8" s="26" customFormat="1" ht="20.25" customHeight="1" x14ac:dyDescent="0.2">
      <c r="A4749" s="44" t="s">
        <v>517</v>
      </c>
      <c r="B4749" s="47"/>
      <c r="C4749" s="46"/>
      <c r="D4749" s="46"/>
      <c r="E4749" s="46"/>
      <c r="F4749" s="282"/>
      <c r="G4749" s="25"/>
      <c r="H4749" s="264"/>
    </row>
    <row r="4750" spans="1:8" s="26" customFormat="1" ht="20.25" customHeight="1" x14ac:dyDescent="0.2">
      <c r="A4750" s="44" t="s">
        <v>445</v>
      </c>
      <c r="B4750" s="47"/>
      <c r="C4750" s="46"/>
      <c r="D4750" s="46"/>
      <c r="E4750" s="46"/>
      <c r="F4750" s="282"/>
      <c r="G4750" s="25"/>
      <c r="H4750" s="264"/>
    </row>
    <row r="4751" spans="1:8" s="26" customFormat="1" ht="20.25" customHeight="1" x14ac:dyDescent="0.2">
      <c r="A4751" s="44" t="s">
        <v>293</v>
      </c>
      <c r="B4751" s="47"/>
      <c r="C4751" s="46"/>
      <c r="D4751" s="46"/>
      <c r="E4751" s="46"/>
      <c r="F4751" s="282"/>
      <c r="G4751" s="25"/>
      <c r="H4751" s="264"/>
    </row>
    <row r="4752" spans="1:8" s="26" customFormat="1" ht="20.25" customHeight="1" x14ac:dyDescent="0.2">
      <c r="A4752" s="44"/>
      <c r="B4752" s="47"/>
      <c r="C4752" s="46"/>
      <c r="D4752" s="46"/>
      <c r="E4752" s="46"/>
      <c r="F4752" s="282"/>
      <c r="G4752" s="25"/>
      <c r="H4752" s="264"/>
    </row>
    <row r="4753" spans="1:8" s="51" customFormat="1" ht="20.25" customHeight="1" x14ac:dyDescent="0.2">
      <c r="A4753" s="42">
        <v>410000</v>
      </c>
      <c r="B4753" s="43" t="s">
        <v>42</v>
      </c>
      <c r="C4753" s="41">
        <f>C4754+C4759+C4772+0</f>
        <v>5081900</v>
      </c>
      <c r="D4753" s="41">
        <f>D4754+D4759+D4772+0</f>
        <v>5073800</v>
      </c>
      <c r="E4753" s="41">
        <f>E4754+E4759+E4772+0</f>
        <v>12000</v>
      </c>
      <c r="F4753" s="283">
        <f t="shared" ref="F4753:F4787" si="1792">D4753/C4753*100</f>
        <v>99.840610795175039</v>
      </c>
      <c r="G4753" s="266"/>
      <c r="H4753" s="264"/>
    </row>
    <row r="4754" spans="1:8" s="51" customFormat="1" ht="40.5" customHeight="1" x14ac:dyDescent="0.2">
      <c r="A4754" s="42">
        <v>411000</v>
      </c>
      <c r="B4754" s="43" t="s">
        <v>43</v>
      </c>
      <c r="C4754" s="41">
        <f t="shared" ref="C4754" si="1793">SUM(C4755:C4758)</f>
        <v>4771500</v>
      </c>
      <c r="D4754" s="41">
        <f>SUM(D4755:D4758)</f>
        <v>4808500</v>
      </c>
      <c r="E4754" s="41">
        <f>SUM(E4755:E4758)</f>
        <v>0</v>
      </c>
      <c r="F4754" s="283">
        <f t="shared" si="1792"/>
        <v>100.77543749345071</v>
      </c>
      <c r="G4754" s="266"/>
      <c r="H4754" s="264"/>
    </row>
    <row r="4755" spans="1:8" s="26" customFormat="1" ht="20.25" customHeight="1" x14ac:dyDescent="0.2">
      <c r="A4755" s="52">
        <v>411100</v>
      </c>
      <c r="B4755" s="45" t="s">
        <v>44</v>
      </c>
      <c r="C4755" s="54">
        <v>4086000</v>
      </c>
      <c r="D4755" s="46">
        <v>4128000</v>
      </c>
      <c r="E4755" s="54">
        <v>0</v>
      </c>
      <c r="F4755" s="280">
        <f t="shared" si="1792"/>
        <v>101.02790014684288</v>
      </c>
      <c r="G4755" s="25"/>
      <c r="H4755" s="264"/>
    </row>
    <row r="4756" spans="1:8" s="26" customFormat="1" ht="60.75" customHeight="1" x14ac:dyDescent="0.2">
      <c r="A4756" s="52">
        <v>411200</v>
      </c>
      <c r="B4756" s="45" t="s">
        <v>45</v>
      </c>
      <c r="C4756" s="54">
        <v>553000</v>
      </c>
      <c r="D4756" s="46">
        <v>553000</v>
      </c>
      <c r="E4756" s="54">
        <v>0</v>
      </c>
      <c r="F4756" s="280">
        <f t="shared" si="1792"/>
        <v>100</v>
      </c>
      <c r="G4756" s="25"/>
      <c r="H4756" s="264"/>
    </row>
    <row r="4757" spans="1:8" s="26" customFormat="1" ht="60.75" customHeight="1" x14ac:dyDescent="0.2">
      <c r="A4757" s="52">
        <v>411300</v>
      </c>
      <c r="B4757" s="45" t="s">
        <v>46</v>
      </c>
      <c r="C4757" s="54">
        <v>104000</v>
      </c>
      <c r="D4757" s="46">
        <v>99000</v>
      </c>
      <c r="E4757" s="54">
        <v>0</v>
      </c>
      <c r="F4757" s="280">
        <f t="shared" si="1792"/>
        <v>95.192307692307693</v>
      </c>
      <c r="G4757" s="25"/>
      <c r="H4757" s="264"/>
    </row>
    <row r="4758" spans="1:8" s="26" customFormat="1" ht="40.5" customHeight="1" x14ac:dyDescent="0.2">
      <c r="A4758" s="52">
        <v>411400</v>
      </c>
      <c r="B4758" s="45" t="s">
        <v>47</v>
      </c>
      <c r="C4758" s="54">
        <v>28500</v>
      </c>
      <c r="D4758" s="46">
        <v>28500</v>
      </c>
      <c r="E4758" s="54">
        <v>0</v>
      </c>
      <c r="F4758" s="280">
        <f t="shared" si="1792"/>
        <v>100</v>
      </c>
      <c r="G4758" s="25"/>
      <c r="H4758" s="264"/>
    </row>
    <row r="4759" spans="1:8" s="51" customFormat="1" ht="40.5" customHeight="1" x14ac:dyDescent="0.2">
      <c r="A4759" s="42">
        <v>412000</v>
      </c>
      <c r="B4759" s="47" t="s">
        <v>48</v>
      </c>
      <c r="C4759" s="41">
        <f t="shared" ref="C4759" si="1794">SUM(C4760:C4771)</f>
        <v>305900</v>
      </c>
      <c r="D4759" s="41">
        <f>SUM(D4760:D4771)</f>
        <v>260800</v>
      </c>
      <c r="E4759" s="41">
        <f>SUM(E4760:E4771)</f>
        <v>12000</v>
      </c>
      <c r="F4759" s="283">
        <f t="shared" si="1792"/>
        <v>85.256619810395549</v>
      </c>
      <c r="G4759" s="266"/>
      <c r="H4759" s="264"/>
    </row>
    <row r="4760" spans="1:8" s="26" customFormat="1" ht="20.25" customHeight="1" x14ac:dyDescent="0.2">
      <c r="A4760" s="52">
        <v>412100</v>
      </c>
      <c r="B4760" s="45" t="s">
        <v>49</v>
      </c>
      <c r="C4760" s="54">
        <v>1000</v>
      </c>
      <c r="D4760" s="46">
        <v>1300</v>
      </c>
      <c r="E4760" s="54">
        <v>0</v>
      </c>
      <c r="F4760" s="280">
        <f t="shared" si="1792"/>
        <v>130</v>
      </c>
      <c r="G4760" s="25"/>
      <c r="H4760" s="264"/>
    </row>
    <row r="4761" spans="1:8" s="26" customFormat="1" ht="60.75" customHeight="1" x14ac:dyDescent="0.2">
      <c r="A4761" s="52">
        <v>412200</v>
      </c>
      <c r="B4761" s="45" t="s">
        <v>50</v>
      </c>
      <c r="C4761" s="54">
        <v>54000</v>
      </c>
      <c r="D4761" s="46">
        <v>58500</v>
      </c>
      <c r="E4761" s="54">
        <v>0</v>
      </c>
      <c r="F4761" s="280">
        <f t="shared" si="1792"/>
        <v>108.33333333333333</v>
      </c>
      <c r="G4761" s="25"/>
      <c r="H4761" s="264"/>
    </row>
    <row r="4762" spans="1:8" s="26" customFormat="1" ht="20.25" customHeight="1" x14ac:dyDescent="0.2">
      <c r="A4762" s="52">
        <v>412300</v>
      </c>
      <c r="B4762" s="45" t="s">
        <v>51</v>
      </c>
      <c r="C4762" s="54">
        <v>45400</v>
      </c>
      <c r="D4762" s="46">
        <v>47500</v>
      </c>
      <c r="E4762" s="54">
        <v>0</v>
      </c>
      <c r="F4762" s="280">
        <f t="shared" si="1792"/>
        <v>104.62555066079295</v>
      </c>
      <c r="G4762" s="25"/>
      <c r="H4762" s="264"/>
    </row>
    <row r="4763" spans="1:8" s="26" customFormat="1" ht="20.25" customHeight="1" x14ac:dyDescent="0.2">
      <c r="A4763" s="52">
        <v>412500</v>
      </c>
      <c r="B4763" s="45" t="s">
        <v>55</v>
      </c>
      <c r="C4763" s="54">
        <v>10999.999999999998</v>
      </c>
      <c r="D4763" s="46">
        <v>11000</v>
      </c>
      <c r="E4763" s="54">
        <v>0</v>
      </c>
      <c r="F4763" s="280">
        <f t="shared" si="1792"/>
        <v>100.00000000000003</v>
      </c>
      <c r="G4763" s="25"/>
      <c r="H4763" s="264"/>
    </row>
    <row r="4764" spans="1:8" s="26" customFormat="1" ht="40.5" customHeight="1" x14ac:dyDescent="0.2">
      <c r="A4764" s="52">
        <v>412600</v>
      </c>
      <c r="B4764" s="45" t="s">
        <v>56</v>
      </c>
      <c r="C4764" s="54">
        <v>57200</v>
      </c>
      <c r="D4764" s="46">
        <v>60000</v>
      </c>
      <c r="E4764" s="46">
        <v>5000</v>
      </c>
      <c r="F4764" s="280">
        <f t="shared" si="1792"/>
        <v>104.89510489510489</v>
      </c>
      <c r="G4764" s="25"/>
      <c r="H4764" s="264"/>
    </row>
    <row r="4765" spans="1:8" s="26" customFormat="1" ht="20.25" customHeight="1" x14ac:dyDescent="0.2">
      <c r="A4765" s="52">
        <v>412700</v>
      </c>
      <c r="B4765" s="45" t="s">
        <v>58</v>
      </c>
      <c r="C4765" s="54">
        <v>55000</v>
      </c>
      <c r="D4765" s="46">
        <v>48700</v>
      </c>
      <c r="E4765" s="54">
        <v>0</v>
      </c>
      <c r="F4765" s="280">
        <f t="shared" si="1792"/>
        <v>88.545454545454547</v>
      </c>
      <c r="G4765" s="25"/>
      <c r="H4765" s="264"/>
    </row>
    <row r="4766" spans="1:8" s="26" customFormat="1" ht="40.5" customHeight="1" x14ac:dyDescent="0.2">
      <c r="A4766" s="52">
        <v>412900</v>
      </c>
      <c r="B4766" s="45" t="s">
        <v>72</v>
      </c>
      <c r="C4766" s="54">
        <v>9999.9999999999982</v>
      </c>
      <c r="D4766" s="46">
        <v>10000</v>
      </c>
      <c r="E4766" s="54">
        <v>0</v>
      </c>
      <c r="F4766" s="280">
        <f t="shared" si="1792"/>
        <v>100.00000000000003</v>
      </c>
      <c r="G4766" s="25"/>
      <c r="H4766" s="264"/>
    </row>
    <row r="4767" spans="1:8" s="26" customFormat="1" ht="40.5" customHeight="1" x14ac:dyDescent="0.2">
      <c r="A4767" s="52">
        <v>412900</v>
      </c>
      <c r="B4767" s="45" t="s">
        <v>73</v>
      </c>
      <c r="C4767" s="54">
        <v>10000</v>
      </c>
      <c r="D4767" s="54">
        <v>0</v>
      </c>
      <c r="E4767" s="54">
        <v>0</v>
      </c>
      <c r="F4767" s="280">
        <f t="shared" si="1792"/>
        <v>0</v>
      </c>
      <c r="G4767" s="25"/>
      <c r="H4767" s="264"/>
    </row>
    <row r="4768" spans="1:8" s="26" customFormat="1" ht="20.25" customHeight="1" x14ac:dyDescent="0.2">
      <c r="A4768" s="52">
        <v>412900</v>
      </c>
      <c r="B4768" s="45" t="s">
        <v>74</v>
      </c>
      <c r="C4768" s="54">
        <v>50000</v>
      </c>
      <c r="D4768" s="46">
        <v>12000</v>
      </c>
      <c r="E4768" s="54">
        <v>0</v>
      </c>
      <c r="F4768" s="280">
        <f t="shared" si="1792"/>
        <v>24</v>
      </c>
      <c r="G4768" s="25"/>
      <c r="H4768" s="264"/>
    </row>
    <row r="4769" spans="1:8" s="26" customFormat="1" ht="40.5" customHeight="1" x14ac:dyDescent="0.2">
      <c r="A4769" s="52">
        <v>412900</v>
      </c>
      <c r="B4769" s="49" t="s">
        <v>75</v>
      </c>
      <c r="C4769" s="54">
        <v>2000</v>
      </c>
      <c r="D4769" s="46">
        <v>1500</v>
      </c>
      <c r="E4769" s="54">
        <v>0</v>
      </c>
      <c r="F4769" s="280">
        <f t="shared" si="1792"/>
        <v>75</v>
      </c>
      <c r="G4769" s="25"/>
      <c r="H4769" s="264"/>
    </row>
    <row r="4770" spans="1:8" s="26" customFormat="1" ht="60.75" customHeight="1" x14ac:dyDescent="0.2">
      <c r="A4770" s="52">
        <v>412900</v>
      </c>
      <c r="B4770" s="45" t="s">
        <v>76</v>
      </c>
      <c r="C4770" s="54">
        <v>8800</v>
      </c>
      <c r="D4770" s="46">
        <v>8800</v>
      </c>
      <c r="E4770" s="54">
        <v>0</v>
      </c>
      <c r="F4770" s="280">
        <f t="shared" si="1792"/>
        <v>100</v>
      </c>
      <c r="G4770" s="25"/>
      <c r="H4770" s="264"/>
    </row>
    <row r="4771" spans="1:8" s="26" customFormat="1" ht="20.25" customHeight="1" x14ac:dyDescent="0.2">
      <c r="A4771" s="52">
        <v>412900</v>
      </c>
      <c r="B4771" s="45" t="s">
        <v>78</v>
      </c>
      <c r="C4771" s="54">
        <v>1500</v>
      </c>
      <c r="D4771" s="46">
        <v>1500</v>
      </c>
      <c r="E4771" s="54">
        <v>7000</v>
      </c>
      <c r="F4771" s="280">
        <f t="shared" si="1792"/>
        <v>100</v>
      </c>
      <c r="G4771" s="25"/>
      <c r="H4771" s="264"/>
    </row>
    <row r="4772" spans="1:8" s="51" customFormat="1" ht="81" customHeight="1" x14ac:dyDescent="0.2">
      <c r="A4772" s="42">
        <v>418000</v>
      </c>
      <c r="B4772" s="47" t="s">
        <v>198</v>
      </c>
      <c r="C4772" s="41">
        <f t="shared" ref="C4772" si="1795">C4773</f>
        <v>4500</v>
      </c>
      <c r="D4772" s="41">
        <f>D4773</f>
        <v>4500</v>
      </c>
      <c r="E4772" s="41">
        <f>E4773</f>
        <v>0</v>
      </c>
      <c r="F4772" s="283">
        <f t="shared" si="1792"/>
        <v>100</v>
      </c>
      <c r="G4772" s="266"/>
      <c r="H4772" s="264"/>
    </row>
    <row r="4773" spans="1:8" s="26" customFormat="1" ht="40.5" customHeight="1" x14ac:dyDescent="0.2">
      <c r="A4773" s="52">
        <v>418400</v>
      </c>
      <c r="B4773" s="45" t="s">
        <v>200</v>
      </c>
      <c r="C4773" s="54">
        <v>4500</v>
      </c>
      <c r="D4773" s="46">
        <v>4500</v>
      </c>
      <c r="E4773" s="54">
        <v>0</v>
      </c>
      <c r="F4773" s="280">
        <f t="shared" si="1792"/>
        <v>100</v>
      </c>
      <c r="G4773" s="25"/>
      <c r="H4773" s="264"/>
    </row>
    <row r="4774" spans="1:8" s="51" customFormat="1" ht="40.5" customHeight="1" x14ac:dyDescent="0.2">
      <c r="A4774" s="42">
        <v>480000</v>
      </c>
      <c r="B4774" s="47" t="s">
        <v>202</v>
      </c>
      <c r="C4774" s="41">
        <f t="shared" ref="C4774:E4775" si="1796">C4775+0</f>
        <v>23100</v>
      </c>
      <c r="D4774" s="41">
        <f t="shared" si="1796"/>
        <v>23500</v>
      </c>
      <c r="E4774" s="41">
        <f t="shared" si="1796"/>
        <v>0</v>
      </c>
      <c r="F4774" s="283">
        <f t="shared" si="1792"/>
        <v>101.73160173160174</v>
      </c>
      <c r="G4774" s="266"/>
      <c r="H4774" s="264"/>
    </row>
    <row r="4775" spans="1:8" s="51" customFormat="1" ht="40.5" customHeight="1" x14ac:dyDescent="0.2">
      <c r="A4775" s="42">
        <v>487000</v>
      </c>
      <c r="B4775" s="47" t="s">
        <v>25</v>
      </c>
      <c r="C4775" s="41">
        <f t="shared" si="1796"/>
        <v>23100</v>
      </c>
      <c r="D4775" s="41">
        <f t="shared" si="1796"/>
        <v>23500</v>
      </c>
      <c r="E4775" s="41">
        <f t="shared" si="1796"/>
        <v>0</v>
      </c>
      <c r="F4775" s="283">
        <f t="shared" si="1792"/>
        <v>101.73160173160174</v>
      </c>
      <c r="G4775" s="266"/>
      <c r="H4775" s="264"/>
    </row>
    <row r="4776" spans="1:8" s="26" customFormat="1" ht="40.5" customHeight="1" x14ac:dyDescent="0.2">
      <c r="A4776" s="52">
        <v>487100</v>
      </c>
      <c r="B4776" s="45" t="s">
        <v>724</v>
      </c>
      <c r="C4776" s="54">
        <v>23100</v>
      </c>
      <c r="D4776" s="46">
        <v>23500</v>
      </c>
      <c r="E4776" s="54">
        <v>0</v>
      </c>
      <c r="F4776" s="280">
        <f t="shared" si="1792"/>
        <v>101.73160173160174</v>
      </c>
      <c r="G4776" s="25"/>
      <c r="H4776" s="264"/>
    </row>
    <row r="4777" spans="1:8" s="51" customFormat="1" ht="40.5" customHeight="1" x14ac:dyDescent="0.2">
      <c r="A4777" s="42">
        <v>510000</v>
      </c>
      <c r="B4777" s="47" t="s">
        <v>245</v>
      </c>
      <c r="C4777" s="41">
        <f>C4778+C4780+0</f>
        <v>55099.999999999993</v>
      </c>
      <c r="D4777" s="41">
        <f>D4778+D4780+0</f>
        <v>58500</v>
      </c>
      <c r="E4777" s="41">
        <f>E4778+E4780+0</f>
        <v>0</v>
      </c>
      <c r="F4777" s="283">
        <f t="shared" si="1792"/>
        <v>106.17059891107078</v>
      </c>
      <c r="G4777" s="266"/>
      <c r="H4777" s="264"/>
    </row>
    <row r="4778" spans="1:8" s="51" customFormat="1" ht="40.5" customHeight="1" x14ac:dyDescent="0.2">
      <c r="A4778" s="42">
        <v>511000</v>
      </c>
      <c r="B4778" s="47" t="s">
        <v>246</v>
      </c>
      <c r="C4778" s="41">
        <f>SUM(C4779:C4779)</f>
        <v>48099.999999999993</v>
      </c>
      <c r="D4778" s="41">
        <f>SUM(D4779:D4779)</f>
        <v>50000</v>
      </c>
      <c r="E4778" s="41">
        <f>SUM(E4779:E4779)</f>
        <v>0</v>
      </c>
      <c r="F4778" s="283">
        <f t="shared" si="1792"/>
        <v>103.95010395010395</v>
      </c>
      <c r="G4778" s="266"/>
      <c r="H4778" s="264"/>
    </row>
    <row r="4779" spans="1:8" s="26" customFormat="1" ht="20.25" customHeight="1" x14ac:dyDescent="0.2">
      <c r="A4779" s="52">
        <v>511300</v>
      </c>
      <c r="B4779" s="45" t="s">
        <v>249</v>
      </c>
      <c r="C4779" s="54">
        <v>48099.999999999993</v>
      </c>
      <c r="D4779" s="46">
        <v>50000</v>
      </c>
      <c r="E4779" s="54">
        <v>0</v>
      </c>
      <c r="F4779" s="280">
        <f t="shared" si="1792"/>
        <v>103.95010395010395</v>
      </c>
      <c r="G4779" s="25"/>
      <c r="H4779" s="264"/>
    </row>
    <row r="4780" spans="1:8" s="51" customFormat="1" ht="40.5" customHeight="1" x14ac:dyDescent="0.2">
      <c r="A4780" s="42">
        <v>516000</v>
      </c>
      <c r="B4780" s="47" t="s">
        <v>257</v>
      </c>
      <c r="C4780" s="41">
        <f t="shared" ref="C4780" si="1797">C4781</f>
        <v>6999.9999999999982</v>
      </c>
      <c r="D4780" s="41">
        <f>D4781</f>
        <v>8500</v>
      </c>
      <c r="E4780" s="41">
        <f>E4781</f>
        <v>0</v>
      </c>
      <c r="F4780" s="283">
        <f t="shared" si="1792"/>
        <v>121.42857142857146</v>
      </c>
      <c r="G4780" s="266"/>
      <c r="H4780" s="264"/>
    </row>
    <row r="4781" spans="1:8" s="26" customFormat="1" ht="40.5" customHeight="1" x14ac:dyDescent="0.2">
      <c r="A4781" s="52">
        <v>516100</v>
      </c>
      <c r="B4781" s="45" t="s">
        <v>257</v>
      </c>
      <c r="C4781" s="54">
        <v>6999.9999999999982</v>
      </c>
      <c r="D4781" s="46">
        <v>8500</v>
      </c>
      <c r="E4781" s="54">
        <v>0</v>
      </c>
      <c r="F4781" s="280">
        <f t="shared" si="1792"/>
        <v>121.42857142857146</v>
      </c>
      <c r="G4781" s="25"/>
      <c r="H4781" s="264"/>
    </row>
    <row r="4782" spans="1:8" s="51" customFormat="1" ht="20.25" customHeight="1" x14ac:dyDescent="0.2">
      <c r="A4782" s="42">
        <v>630000</v>
      </c>
      <c r="B4782" s="47" t="s">
        <v>277</v>
      </c>
      <c r="C4782" s="41">
        <f>C4783+C4785</f>
        <v>105000</v>
      </c>
      <c r="D4782" s="41">
        <f>D4783+D4785</f>
        <v>111000</v>
      </c>
      <c r="E4782" s="41">
        <f>E4783+E4785</f>
        <v>0</v>
      </c>
      <c r="F4782" s="283">
        <f t="shared" si="1792"/>
        <v>105.71428571428572</v>
      </c>
      <c r="G4782" s="266"/>
      <c r="H4782" s="264"/>
    </row>
    <row r="4783" spans="1:8" s="51" customFormat="1" ht="20.25" customHeight="1" x14ac:dyDescent="0.2">
      <c r="A4783" s="42">
        <v>631000</v>
      </c>
      <c r="B4783" s="47" t="s">
        <v>278</v>
      </c>
      <c r="C4783" s="41">
        <f>0+C4784</f>
        <v>5000</v>
      </c>
      <c r="D4783" s="41">
        <f>0+D4784</f>
        <v>5000</v>
      </c>
      <c r="E4783" s="41">
        <f>0+E4784</f>
        <v>0</v>
      </c>
      <c r="F4783" s="283">
        <f t="shared" si="1792"/>
        <v>100</v>
      </c>
      <c r="G4783" s="266"/>
      <c r="H4783" s="264"/>
    </row>
    <row r="4784" spans="1:8" s="26" customFormat="1" ht="20.25" customHeight="1" x14ac:dyDescent="0.2">
      <c r="A4784" s="52">
        <v>631300</v>
      </c>
      <c r="B4784" s="45" t="s">
        <v>730</v>
      </c>
      <c r="C4784" s="54">
        <v>5000</v>
      </c>
      <c r="D4784" s="46">
        <v>5000</v>
      </c>
      <c r="E4784" s="54">
        <v>0</v>
      </c>
      <c r="F4784" s="280">
        <f t="shared" si="1792"/>
        <v>100</v>
      </c>
      <c r="G4784" s="25"/>
      <c r="H4784" s="264"/>
    </row>
    <row r="4785" spans="1:8" s="51" customFormat="1" ht="40.5" customHeight="1" x14ac:dyDescent="0.2">
      <c r="A4785" s="42">
        <v>638000</v>
      </c>
      <c r="B4785" s="47" t="s">
        <v>284</v>
      </c>
      <c r="C4785" s="41">
        <f t="shared" ref="C4785" si="1798">C4786</f>
        <v>100000</v>
      </c>
      <c r="D4785" s="41">
        <f>D4786</f>
        <v>106000</v>
      </c>
      <c r="E4785" s="41">
        <f>E4786</f>
        <v>0</v>
      </c>
      <c r="F4785" s="283">
        <f t="shared" si="1792"/>
        <v>106</v>
      </c>
      <c r="G4785" s="266"/>
      <c r="H4785" s="264"/>
    </row>
    <row r="4786" spans="1:8" s="26" customFormat="1" ht="40.5" customHeight="1" x14ac:dyDescent="0.2">
      <c r="A4786" s="52">
        <v>638100</v>
      </c>
      <c r="B4786" s="45" t="s">
        <v>285</v>
      </c>
      <c r="C4786" s="54">
        <v>100000</v>
      </c>
      <c r="D4786" s="46">
        <v>106000</v>
      </c>
      <c r="E4786" s="54">
        <v>0</v>
      </c>
      <c r="F4786" s="280">
        <f t="shared" si="1792"/>
        <v>106</v>
      </c>
      <c r="G4786" s="25"/>
      <c r="H4786" s="264"/>
    </row>
    <row r="4787" spans="1:8" s="26" customFormat="1" ht="20.25" customHeight="1" x14ac:dyDescent="0.2">
      <c r="A4787" s="82"/>
      <c r="B4787" s="76" t="s">
        <v>294</v>
      </c>
      <c r="C4787" s="80">
        <f>C4753+C4777+C4782+C4774</f>
        <v>5265100</v>
      </c>
      <c r="D4787" s="80">
        <f>D4753+D4777+D4782+D4774</f>
        <v>5266800</v>
      </c>
      <c r="E4787" s="80">
        <f>E4753+E4777+E4782+E4774</f>
        <v>12000</v>
      </c>
      <c r="F4787" s="30">
        <f t="shared" si="1792"/>
        <v>100.03228808569638</v>
      </c>
      <c r="G4787" s="25"/>
      <c r="H4787" s="264"/>
    </row>
    <row r="4788" spans="1:8" s="26" customFormat="1" ht="20.25" customHeight="1" x14ac:dyDescent="0.2">
      <c r="A4788" s="62"/>
      <c r="B4788" s="40"/>
      <c r="C4788" s="46"/>
      <c r="D4788" s="46"/>
      <c r="E4788" s="46"/>
      <c r="F4788" s="282"/>
      <c r="G4788" s="25"/>
      <c r="H4788" s="264"/>
    </row>
    <row r="4789" spans="1:8" s="26" customFormat="1" ht="20.25" customHeight="1" x14ac:dyDescent="0.2">
      <c r="A4789" s="39"/>
      <c r="B4789" s="40"/>
      <c r="C4789" s="46"/>
      <c r="D4789" s="46"/>
      <c r="E4789" s="46"/>
      <c r="F4789" s="282"/>
      <c r="G4789" s="25"/>
      <c r="H4789" s="264"/>
    </row>
    <row r="4790" spans="1:8" s="26" customFormat="1" ht="20.25" customHeight="1" x14ac:dyDescent="0.2">
      <c r="A4790" s="44" t="s">
        <v>518</v>
      </c>
      <c r="B4790" s="47"/>
      <c r="C4790" s="46"/>
      <c r="D4790" s="46"/>
      <c r="E4790" s="46"/>
      <c r="F4790" s="282"/>
      <c r="G4790" s="25"/>
      <c r="H4790" s="264"/>
    </row>
    <row r="4791" spans="1:8" s="26" customFormat="1" ht="20.25" customHeight="1" x14ac:dyDescent="0.2">
      <c r="A4791" s="44" t="s">
        <v>519</v>
      </c>
      <c r="B4791" s="47"/>
      <c r="C4791" s="46"/>
      <c r="D4791" s="46"/>
      <c r="E4791" s="46"/>
      <c r="F4791" s="282"/>
      <c r="G4791" s="25"/>
      <c r="H4791" s="264"/>
    </row>
    <row r="4792" spans="1:8" s="26" customFormat="1" ht="20.25" customHeight="1" x14ac:dyDescent="0.2">
      <c r="A4792" s="44" t="s">
        <v>319</v>
      </c>
      <c r="B4792" s="47"/>
      <c r="C4792" s="46"/>
      <c r="D4792" s="46"/>
      <c r="E4792" s="46"/>
      <c r="F4792" s="282"/>
      <c r="G4792" s="25"/>
      <c r="H4792" s="264"/>
    </row>
    <row r="4793" spans="1:8" s="26" customFormat="1" ht="20.25" customHeight="1" x14ac:dyDescent="0.2">
      <c r="A4793" s="44" t="s">
        <v>293</v>
      </c>
      <c r="B4793" s="47"/>
      <c r="C4793" s="46"/>
      <c r="D4793" s="46"/>
      <c r="E4793" s="46"/>
      <c r="F4793" s="282"/>
      <c r="G4793" s="25"/>
      <c r="H4793" s="264"/>
    </row>
    <row r="4794" spans="1:8" s="26" customFormat="1" ht="20.25" customHeight="1" x14ac:dyDescent="0.2">
      <c r="A4794" s="62"/>
      <c r="B4794" s="72"/>
      <c r="C4794" s="63"/>
      <c r="D4794" s="63"/>
      <c r="E4794" s="63"/>
      <c r="F4794" s="145"/>
      <c r="G4794" s="25"/>
      <c r="H4794" s="264"/>
    </row>
    <row r="4795" spans="1:8" s="26" customFormat="1" ht="20.25" customHeight="1" x14ac:dyDescent="0.2">
      <c r="A4795" s="42">
        <v>410000</v>
      </c>
      <c r="B4795" s="43" t="s">
        <v>42</v>
      </c>
      <c r="C4795" s="41">
        <f>C4796+C4801+C4821+C4823+C4843+C4846</f>
        <v>76113300</v>
      </c>
      <c r="D4795" s="41">
        <f>D4796+D4801+D4821+D4823+D4843+D4846</f>
        <v>82587800</v>
      </c>
      <c r="E4795" s="41">
        <f>E4796+E4801+E4821+E4823+E4843+E4846</f>
        <v>0</v>
      </c>
      <c r="F4795" s="283">
        <f t="shared" ref="F4795:F4826" si="1799">D4795/C4795*100</f>
        <v>108.50639769921946</v>
      </c>
      <c r="G4795" s="25"/>
      <c r="H4795" s="264"/>
    </row>
    <row r="4796" spans="1:8" s="26" customFormat="1" ht="40.5" customHeight="1" x14ac:dyDescent="0.2">
      <c r="A4796" s="42">
        <v>411000</v>
      </c>
      <c r="B4796" s="43" t="s">
        <v>43</v>
      </c>
      <c r="C4796" s="41">
        <f t="shared" ref="C4796" si="1800">SUM(C4797:C4800)</f>
        <v>2050000</v>
      </c>
      <c r="D4796" s="41">
        <f t="shared" ref="D4796" si="1801">SUM(D4797:D4800)</f>
        <v>2291800</v>
      </c>
      <c r="E4796" s="41">
        <f>SUM(E4797:E4800)</f>
        <v>0</v>
      </c>
      <c r="F4796" s="283">
        <f t="shared" si="1799"/>
        <v>111.79512195121953</v>
      </c>
      <c r="G4796" s="25"/>
      <c r="H4796" s="264"/>
    </row>
    <row r="4797" spans="1:8" s="26" customFormat="1" ht="20.25" customHeight="1" x14ac:dyDescent="0.2">
      <c r="A4797" s="52">
        <v>411100</v>
      </c>
      <c r="B4797" s="45" t="s">
        <v>44</v>
      </c>
      <c r="C4797" s="54">
        <v>1900000</v>
      </c>
      <c r="D4797" s="46">
        <v>2106200</v>
      </c>
      <c r="E4797" s="54">
        <v>0</v>
      </c>
      <c r="F4797" s="280">
        <f t="shared" si="1799"/>
        <v>110.85263157894735</v>
      </c>
      <c r="G4797" s="25"/>
      <c r="H4797" s="264"/>
    </row>
    <row r="4798" spans="1:8" s="26" customFormat="1" ht="60.75" customHeight="1" x14ac:dyDescent="0.2">
      <c r="A4798" s="52">
        <v>411200</v>
      </c>
      <c r="B4798" s="45" t="s">
        <v>45</v>
      </c>
      <c r="C4798" s="54">
        <v>65000</v>
      </c>
      <c r="D4798" s="46">
        <v>98600</v>
      </c>
      <c r="E4798" s="54">
        <v>0</v>
      </c>
      <c r="F4798" s="280">
        <f t="shared" si="1799"/>
        <v>151.69230769230768</v>
      </c>
      <c r="G4798" s="25"/>
      <c r="H4798" s="264"/>
    </row>
    <row r="4799" spans="1:8" s="26" customFormat="1" ht="60.75" customHeight="1" x14ac:dyDescent="0.2">
      <c r="A4799" s="52">
        <v>411300</v>
      </c>
      <c r="B4799" s="45" t="s">
        <v>46</v>
      </c>
      <c r="C4799" s="54">
        <v>65000</v>
      </c>
      <c r="D4799" s="46">
        <v>70000</v>
      </c>
      <c r="E4799" s="54">
        <v>0</v>
      </c>
      <c r="F4799" s="280">
        <f t="shared" si="1799"/>
        <v>107.69230769230769</v>
      </c>
      <c r="G4799" s="25"/>
      <c r="H4799" s="264"/>
    </row>
    <row r="4800" spans="1:8" s="26" customFormat="1" ht="40.5" customHeight="1" x14ac:dyDescent="0.2">
      <c r="A4800" s="52">
        <v>411400</v>
      </c>
      <c r="B4800" s="45" t="s">
        <v>47</v>
      </c>
      <c r="C4800" s="54">
        <v>19999.999999999996</v>
      </c>
      <c r="D4800" s="46">
        <v>17000</v>
      </c>
      <c r="E4800" s="54">
        <v>0</v>
      </c>
      <c r="F4800" s="280">
        <f t="shared" si="1799"/>
        <v>85.000000000000014</v>
      </c>
      <c r="G4800" s="25"/>
      <c r="H4800" s="264"/>
    </row>
    <row r="4801" spans="1:8" s="26" customFormat="1" ht="40.5" customHeight="1" x14ac:dyDescent="0.2">
      <c r="A4801" s="42">
        <v>412000</v>
      </c>
      <c r="B4801" s="47" t="s">
        <v>48</v>
      </c>
      <c r="C4801" s="41">
        <f>SUM(C4802:C4820)</f>
        <v>616300</v>
      </c>
      <c r="D4801" s="41">
        <f>SUM(D4802:D4820)</f>
        <v>543000</v>
      </c>
      <c r="E4801" s="41">
        <f>SUM(E4802:E4820)</f>
        <v>0</v>
      </c>
      <c r="F4801" s="283">
        <f t="shared" si="1799"/>
        <v>88.106441668018817</v>
      </c>
      <c r="G4801" s="25"/>
      <c r="H4801" s="264"/>
    </row>
    <row r="4802" spans="1:8" s="26" customFormat="1" ht="19.5" customHeight="1" x14ac:dyDescent="0.2">
      <c r="A4802" s="52">
        <v>412100</v>
      </c>
      <c r="B4802" s="45" t="s">
        <v>49</v>
      </c>
      <c r="C4802" s="54">
        <v>18500</v>
      </c>
      <c r="D4802" s="46">
        <v>20000</v>
      </c>
      <c r="E4802" s="54">
        <v>0</v>
      </c>
      <c r="F4802" s="280">
        <f t="shared" si="1799"/>
        <v>108.10810810810811</v>
      </c>
      <c r="G4802" s="25"/>
      <c r="H4802" s="264"/>
    </row>
    <row r="4803" spans="1:8" s="26" customFormat="1" ht="60.75" customHeight="1" x14ac:dyDescent="0.2">
      <c r="A4803" s="52">
        <v>412200</v>
      </c>
      <c r="B4803" s="45" t="s">
        <v>50</v>
      </c>
      <c r="C4803" s="54">
        <v>22000.000000000004</v>
      </c>
      <c r="D4803" s="46">
        <v>23000</v>
      </c>
      <c r="E4803" s="54">
        <v>0</v>
      </c>
      <c r="F4803" s="280">
        <f t="shared" si="1799"/>
        <v>104.54545454545452</v>
      </c>
      <c r="G4803" s="25"/>
      <c r="H4803" s="264"/>
    </row>
    <row r="4804" spans="1:8" s="26" customFormat="1" ht="20.25" customHeight="1" x14ac:dyDescent="0.2">
      <c r="A4804" s="52">
        <v>412300</v>
      </c>
      <c r="B4804" s="45" t="s">
        <v>51</v>
      </c>
      <c r="C4804" s="54">
        <v>27000</v>
      </c>
      <c r="D4804" s="46">
        <v>25000</v>
      </c>
      <c r="E4804" s="54">
        <v>0</v>
      </c>
      <c r="F4804" s="280">
        <f t="shared" si="1799"/>
        <v>92.592592592592595</v>
      </c>
      <c r="G4804" s="25"/>
      <c r="H4804" s="264"/>
    </row>
    <row r="4805" spans="1:8" s="26" customFormat="1" ht="20.25" customHeight="1" x14ac:dyDescent="0.2">
      <c r="A4805" s="52">
        <v>412500</v>
      </c>
      <c r="B4805" s="45" t="s">
        <v>55</v>
      </c>
      <c r="C4805" s="54">
        <v>25000</v>
      </c>
      <c r="D4805" s="46">
        <v>22000</v>
      </c>
      <c r="E4805" s="54">
        <v>0</v>
      </c>
      <c r="F4805" s="280">
        <f t="shared" si="1799"/>
        <v>88</v>
      </c>
      <c r="G4805" s="25"/>
      <c r="H4805" s="264"/>
    </row>
    <row r="4806" spans="1:8" s="26" customFormat="1" ht="40.5" customHeight="1" x14ac:dyDescent="0.2">
      <c r="A4806" s="52">
        <v>412600</v>
      </c>
      <c r="B4806" s="45" t="s">
        <v>56</v>
      </c>
      <c r="C4806" s="54">
        <v>80000</v>
      </c>
      <c r="D4806" s="46">
        <v>55000</v>
      </c>
      <c r="E4806" s="54">
        <v>0</v>
      </c>
      <c r="F4806" s="280">
        <f t="shared" si="1799"/>
        <v>68.75</v>
      </c>
      <c r="G4806" s="25"/>
      <c r="H4806" s="264"/>
    </row>
    <row r="4807" spans="1:8" s="26" customFormat="1" ht="20.25" customHeight="1" x14ac:dyDescent="0.2">
      <c r="A4807" s="52">
        <v>412700</v>
      </c>
      <c r="B4807" s="45" t="s">
        <v>58</v>
      </c>
      <c r="C4807" s="54">
        <v>200000</v>
      </c>
      <c r="D4807" s="46">
        <v>200000</v>
      </c>
      <c r="E4807" s="54">
        <v>0</v>
      </c>
      <c r="F4807" s="280">
        <f t="shared" si="1799"/>
        <v>100</v>
      </c>
      <c r="G4807" s="25"/>
      <c r="H4807" s="264"/>
    </row>
    <row r="4808" spans="1:8" s="26" customFormat="1" ht="60.75" customHeight="1" x14ac:dyDescent="0.2">
      <c r="A4808" s="52">
        <v>412700</v>
      </c>
      <c r="B4808" s="45" t="s">
        <v>68</v>
      </c>
      <c r="C4808" s="54">
        <v>10000</v>
      </c>
      <c r="D4808" s="46">
        <v>10000</v>
      </c>
      <c r="E4808" s="54">
        <v>0</v>
      </c>
      <c r="F4808" s="280">
        <f t="shared" si="1799"/>
        <v>100</v>
      </c>
      <c r="G4808" s="25"/>
      <c r="H4808" s="264"/>
    </row>
    <row r="4809" spans="1:8" s="26" customFormat="1" ht="60.75" customHeight="1" x14ac:dyDescent="0.2">
      <c r="A4809" s="52">
        <v>412700</v>
      </c>
      <c r="B4809" s="45" t="s">
        <v>69</v>
      </c>
      <c r="C4809" s="54">
        <v>5999.9999999999991</v>
      </c>
      <c r="D4809" s="46">
        <v>6000</v>
      </c>
      <c r="E4809" s="54">
        <v>0</v>
      </c>
      <c r="F4809" s="280">
        <f t="shared" si="1799"/>
        <v>100.00000000000003</v>
      </c>
      <c r="G4809" s="25"/>
      <c r="H4809" s="264"/>
    </row>
    <row r="4810" spans="1:8" s="26" customFormat="1" ht="40.5" customHeight="1" x14ac:dyDescent="0.2">
      <c r="A4810" s="52">
        <v>412700</v>
      </c>
      <c r="B4810" s="45" t="s">
        <v>70</v>
      </c>
      <c r="C4810" s="54">
        <v>30000</v>
      </c>
      <c r="D4810" s="46">
        <v>30000</v>
      </c>
      <c r="E4810" s="54">
        <v>0</v>
      </c>
      <c r="F4810" s="280">
        <f t="shared" si="1799"/>
        <v>100</v>
      </c>
      <c r="G4810" s="25"/>
      <c r="H4810" s="264"/>
    </row>
    <row r="4811" spans="1:8" s="26" customFormat="1" ht="40.5" customHeight="1" x14ac:dyDescent="0.2">
      <c r="A4811" s="52">
        <v>412900</v>
      </c>
      <c r="B4811" s="49" t="s">
        <v>72</v>
      </c>
      <c r="C4811" s="54">
        <v>1000</v>
      </c>
      <c r="D4811" s="46">
        <v>1000</v>
      </c>
      <c r="E4811" s="54">
        <v>0</v>
      </c>
      <c r="F4811" s="280">
        <f t="shared" si="1799"/>
        <v>100</v>
      </c>
      <c r="G4811" s="25"/>
      <c r="H4811" s="264"/>
    </row>
    <row r="4812" spans="1:8" s="26" customFormat="1" ht="40.5" customHeight="1" x14ac:dyDescent="0.2">
      <c r="A4812" s="52">
        <v>412900</v>
      </c>
      <c r="B4812" s="49" t="s">
        <v>73</v>
      </c>
      <c r="C4812" s="54">
        <v>115300.00000000001</v>
      </c>
      <c r="D4812" s="46">
        <v>75000</v>
      </c>
      <c r="E4812" s="54">
        <v>0</v>
      </c>
      <c r="F4812" s="280">
        <f t="shared" si="1799"/>
        <v>65.047701647875101</v>
      </c>
      <c r="G4812" s="25"/>
      <c r="H4812" s="264"/>
    </row>
    <row r="4813" spans="1:8" s="26" customFormat="1" ht="20.25" customHeight="1" x14ac:dyDescent="0.2">
      <c r="A4813" s="52">
        <v>412900</v>
      </c>
      <c r="B4813" s="49" t="s">
        <v>74</v>
      </c>
      <c r="C4813" s="54">
        <v>9999.9999999999982</v>
      </c>
      <c r="D4813" s="46">
        <v>3999.9999999999995</v>
      </c>
      <c r="E4813" s="54">
        <v>0</v>
      </c>
      <c r="F4813" s="280">
        <f t="shared" si="1799"/>
        <v>40</v>
      </c>
      <c r="G4813" s="25"/>
      <c r="H4813" s="264"/>
    </row>
    <row r="4814" spans="1:8" s="26" customFormat="1" ht="40.5" customHeight="1" x14ac:dyDescent="0.2">
      <c r="A4814" s="52">
        <v>412900</v>
      </c>
      <c r="B4814" s="49" t="s">
        <v>75</v>
      </c>
      <c r="C4814" s="54">
        <v>3000.0000000000005</v>
      </c>
      <c r="D4814" s="46">
        <v>1000</v>
      </c>
      <c r="E4814" s="54">
        <v>0</v>
      </c>
      <c r="F4814" s="280">
        <f t="shared" si="1799"/>
        <v>33.333333333333329</v>
      </c>
      <c r="G4814" s="25"/>
      <c r="H4814" s="264"/>
    </row>
    <row r="4815" spans="1:8" s="26" customFormat="1" ht="60.75" customHeight="1" x14ac:dyDescent="0.2">
      <c r="A4815" s="52">
        <v>412900</v>
      </c>
      <c r="B4815" s="49" t="s">
        <v>76</v>
      </c>
      <c r="C4815" s="54">
        <v>5000</v>
      </c>
      <c r="D4815" s="46">
        <v>5000</v>
      </c>
      <c r="E4815" s="54">
        <v>0</v>
      </c>
      <c r="F4815" s="280">
        <f t="shared" si="1799"/>
        <v>100</v>
      </c>
      <c r="G4815" s="25"/>
      <c r="H4815" s="264"/>
    </row>
    <row r="4816" spans="1:8" s="26" customFormat="1" ht="20.25" customHeight="1" x14ac:dyDescent="0.2">
      <c r="A4816" s="52">
        <v>412900</v>
      </c>
      <c r="B4816" s="45" t="s">
        <v>78</v>
      </c>
      <c r="C4816" s="54">
        <v>2500</v>
      </c>
      <c r="D4816" s="46">
        <v>1000</v>
      </c>
      <c r="E4816" s="54">
        <v>0</v>
      </c>
      <c r="F4816" s="280">
        <f t="shared" si="1799"/>
        <v>40</v>
      </c>
      <c r="G4816" s="25"/>
      <c r="H4816" s="264"/>
    </row>
    <row r="4817" spans="1:8" s="26" customFormat="1" ht="40.5" customHeight="1" x14ac:dyDescent="0.2">
      <c r="A4817" s="52">
        <v>412900</v>
      </c>
      <c r="B4817" s="45" t="s">
        <v>79</v>
      </c>
      <c r="C4817" s="54">
        <v>26000</v>
      </c>
      <c r="D4817" s="46">
        <v>26000</v>
      </c>
      <c r="E4817" s="54">
        <v>0</v>
      </c>
      <c r="F4817" s="280">
        <f t="shared" si="1799"/>
        <v>100</v>
      </c>
      <c r="G4817" s="25"/>
      <c r="H4817" s="264"/>
    </row>
    <row r="4818" spans="1:8" s="26" customFormat="1" ht="40.5" customHeight="1" x14ac:dyDescent="0.2">
      <c r="A4818" s="52">
        <v>412900</v>
      </c>
      <c r="B4818" s="45" t="s">
        <v>86</v>
      </c>
      <c r="C4818" s="54">
        <v>10199.999999999995</v>
      </c>
      <c r="D4818" s="46">
        <v>13000</v>
      </c>
      <c r="E4818" s="54">
        <v>0</v>
      </c>
      <c r="F4818" s="280">
        <f t="shared" si="1799"/>
        <v>127.45098039215692</v>
      </c>
      <c r="G4818" s="25"/>
      <c r="H4818" s="264"/>
    </row>
    <row r="4819" spans="1:8" s="26" customFormat="1" ht="60.75" customHeight="1" x14ac:dyDescent="0.2">
      <c r="A4819" s="52">
        <v>412900</v>
      </c>
      <c r="B4819" s="45" t="s">
        <v>87</v>
      </c>
      <c r="C4819" s="54">
        <v>19999.999999999996</v>
      </c>
      <c r="D4819" s="46">
        <v>20000</v>
      </c>
      <c r="E4819" s="54">
        <v>0</v>
      </c>
      <c r="F4819" s="280">
        <f t="shared" si="1799"/>
        <v>100.00000000000003</v>
      </c>
      <c r="G4819" s="25"/>
      <c r="H4819" s="264"/>
    </row>
    <row r="4820" spans="1:8" s="26" customFormat="1" ht="60.75" customHeight="1" x14ac:dyDescent="0.2">
      <c r="A4820" s="52">
        <v>412900</v>
      </c>
      <c r="B4820" s="45" t="s">
        <v>88</v>
      </c>
      <c r="C4820" s="54">
        <v>4800</v>
      </c>
      <c r="D4820" s="46">
        <v>6000</v>
      </c>
      <c r="E4820" s="54">
        <v>0</v>
      </c>
      <c r="F4820" s="280">
        <f t="shared" si="1799"/>
        <v>125</v>
      </c>
      <c r="G4820" s="25"/>
      <c r="H4820" s="264"/>
    </row>
    <row r="4821" spans="1:8" s="26" customFormat="1" ht="20.25" customHeight="1" x14ac:dyDescent="0.2">
      <c r="A4821" s="42">
        <v>414000</v>
      </c>
      <c r="B4821" s="47" t="s">
        <v>106</v>
      </c>
      <c r="C4821" s="41">
        <f>SUM(C4822:C4822)</f>
        <v>2500000.0000000005</v>
      </c>
      <c r="D4821" s="41">
        <f>SUM(D4822:D4822)</f>
        <v>2700000</v>
      </c>
      <c r="E4821" s="41">
        <f>SUM(E4822:E4822)</f>
        <v>0</v>
      </c>
      <c r="F4821" s="283">
        <f t="shared" si="1799"/>
        <v>107.99999999999999</v>
      </c>
      <c r="G4821" s="25"/>
      <c r="H4821" s="264"/>
    </row>
    <row r="4822" spans="1:8" s="26" customFormat="1" ht="60.75" customHeight="1" x14ac:dyDescent="0.2">
      <c r="A4822" s="52">
        <v>414100</v>
      </c>
      <c r="B4822" s="45" t="s">
        <v>117</v>
      </c>
      <c r="C4822" s="54">
        <v>2500000.0000000005</v>
      </c>
      <c r="D4822" s="46">
        <v>2700000</v>
      </c>
      <c r="E4822" s="54">
        <v>0</v>
      </c>
      <c r="F4822" s="280">
        <f t="shared" si="1799"/>
        <v>107.99999999999999</v>
      </c>
      <c r="G4822" s="25"/>
      <c r="H4822" s="264"/>
    </row>
    <row r="4823" spans="1:8" s="26" customFormat="1" ht="20.25" customHeight="1" x14ac:dyDescent="0.2">
      <c r="A4823" s="42">
        <v>415000</v>
      </c>
      <c r="B4823" s="47" t="s">
        <v>118</v>
      </c>
      <c r="C4823" s="41">
        <f>SUM(C4824:C4842)</f>
        <v>6460999.9999999963</v>
      </c>
      <c r="D4823" s="41">
        <f>SUM(D4824:D4842)</f>
        <v>6645000</v>
      </c>
      <c r="E4823" s="41">
        <f>SUM(E4824:E4842)</f>
        <v>0</v>
      </c>
      <c r="F4823" s="283">
        <f t="shared" si="1799"/>
        <v>102.84785636898319</v>
      </c>
      <c r="G4823" s="25"/>
      <c r="H4823" s="264"/>
    </row>
    <row r="4824" spans="1:8" s="26" customFormat="1" ht="60.75" customHeight="1" x14ac:dyDescent="0.2">
      <c r="A4824" s="52">
        <v>415200</v>
      </c>
      <c r="B4824" s="45" t="s">
        <v>520</v>
      </c>
      <c r="C4824" s="54">
        <v>70000</v>
      </c>
      <c r="D4824" s="46">
        <v>70000</v>
      </c>
      <c r="E4824" s="54">
        <v>0</v>
      </c>
      <c r="F4824" s="280">
        <f t="shared" si="1799"/>
        <v>100</v>
      </c>
      <c r="G4824" s="25"/>
      <c r="H4824" s="264"/>
    </row>
    <row r="4825" spans="1:8" s="26" customFormat="1" ht="60.75" customHeight="1" x14ac:dyDescent="0.2">
      <c r="A4825" s="52">
        <v>415200</v>
      </c>
      <c r="B4825" s="45" t="s">
        <v>155</v>
      </c>
      <c r="C4825" s="54">
        <v>13000</v>
      </c>
      <c r="D4825" s="46">
        <v>13000</v>
      </c>
      <c r="E4825" s="54">
        <v>0</v>
      </c>
      <c r="F4825" s="280">
        <f t="shared" si="1799"/>
        <v>100</v>
      </c>
      <c r="G4825" s="25"/>
      <c r="H4825" s="264"/>
    </row>
    <row r="4826" spans="1:8" s="26" customFormat="1" ht="101.25" customHeight="1" x14ac:dyDescent="0.2">
      <c r="A4826" s="52">
        <v>415200</v>
      </c>
      <c r="B4826" s="45" t="s">
        <v>156</v>
      </c>
      <c r="C4826" s="54">
        <v>400000</v>
      </c>
      <c r="D4826" s="46">
        <v>350000</v>
      </c>
      <c r="E4826" s="54">
        <v>0</v>
      </c>
      <c r="F4826" s="280">
        <f t="shared" si="1799"/>
        <v>87.5</v>
      </c>
      <c r="G4826" s="25"/>
      <c r="H4826" s="264"/>
    </row>
    <row r="4827" spans="1:8" s="26" customFormat="1" ht="60.75" customHeight="1" x14ac:dyDescent="0.2">
      <c r="A4827" s="52">
        <v>415200</v>
      </c>
      <c r="B4827" s="45" t="s">
        <v>157</v>
      </c>
      <c r="C4827" s="54">
        <v>35000</v>
      </c>
      <c r="D4827" s="46">
        <v>35000</v>
      </c>
      <c r="E4827" s="54">
        <v>0</v>
      </c>
      <c r="F4827" s="280">
        <f t="shared" ref="F4827:F4856" si="1802">D4827/C4827*100</f>
        <v>100</v>
      </c>
      <c r="G4827" s="25"/>
      <c r="H4827" s="264"/>
    </row>
    <row r="4828" spans="1:8" s="26" customFormat="1" ht="60.75" customHeight="1" x14ac:dyDescent="0.2">
      <c r="A4828" s="52">
        <v>415200</v>
      </c>
      <c r="B4828" s="45" t="s">
        <v>158</v>
      </c>
      <c r="C4828" s="54">
        <v>40000</v>
      </c>
      <c r="D4828" s="46">
        <v>40000</v>
      </c>
      <c r="E4828" s="54">
        <v>0</v>
      </c>
      <c r="F4828" s="280">
        <f t="shared" si="1802"/>
        <v>100</v>
      </c>
      <c r="G4828" s="25"/>
      <c r="H4828" s="264"/>
    </row>
    <row r="4829" spans="1:8" s="26" customFormat="1" ht="60.75" customHeight="1" x14ac:dyDescent="0.2">
      <c r="A4829" s="52">
        <v>415200</v>
      </c>
      <c r="B4829" s="45" t="s">
        <v>159</v>
      </c>
      <c r="C4829" s="54">
        <v>70000</v>
      </c>
      <c r="D4829" s="46">
        <v>70000</v>
      </c>
      <c r="E4829" s="54">
        <v>0</v>
      </c>
      <c r="F4829" s="280">
        <f t="shared" si="1802"/>
        <v>100</v>
      </c>
      <c r="G4829" s="25"/>
      <c r="H4829" s="264"/>
    </row>
    <row r="4830" spans="1:8" s="26" customFormat="1" ht="40.5" customHeight="1" x14ac:dyDescent="0.2">
      <c r="A4830" s="52">
        <v>415200</v>
      </c>
      <c r="B4830" s="45" t="s">
        <v>160</v>
      </c>
      <c r="C4830" s="54">
        <v>500000</v>
      </c>
      <c r="D4830" s="46">
        <v>500000</v>
      </c>
      <c r="E4830" s="54">
        <v>0</v>
      </c>
      <c r="F4830" s="280">
        <f t="shared" si="1802"/>
        <v>100</v>
      </c>
      <c r="G4830" s="25"/>
      <c r="H4830" s="264"/>
    </row>
    <row r="4831" spans="1:8" s="26" customFormat="1" ht="40.5" customHeight="1" x14ac:dyDescent="0.2">
      <c r="A4831" s="52">
        <v>415200</v>
      </c>
      <c r="B4831" s="45" t="s">
        <v>760</v>
      </c>
      <c r="C4831" s="54">
        <v>80000</v>
      </c>
      <c r="D4831" s="46">
        <v>95000</v>
      </c>
      <c r="E4831" s="54">
        <v>0</v>
      </c>
      <c r="F4831" s="280">
        <f t="shared" si="1802"/>
        <v>118.75</v>
      </c>
      <c r="G4831" s="25"/>
      <c r="H4831" s="264"/>
    </row>
    <row r="4832" spans="1:8" s="26" customFormat="1" ht="40.5" customHeight="1" x14ac:dyDescent="0.2">
      <c r="A4832" s="52">
        <v>415200</v>
      </c>
      <c r="B4832" s="45" t="s">
        <v>161</v>
      </c>
      <c r="C4832" s="54">
        <v>172000</v>
      </c>
      <c r="D4832" s="46">
        <v>40000</v>
      </c>
      <c r="E4832" s="54">
        <v>0</v>
      </c>
      <c r="F4832" s="280">
        <f t="shared" si="1802"/>
        <v>23.255813953488371</v>
      </c>
      <c r="G4832" s="25"/>
      <c r="H4832" s="264"/>
    </row>
    <row r="4833" spans="1:8" s="26" customFormat="1" ht="60.75" customHeight="1" x14ac:dyDescent="0.2">
      <c r="A4833" s="52">
        <v>415200</v>
      </c>
      <c r="B4833" s="45" t="s">
        <v>162</v>
      </c>
      <c r="C4833" s="54">
        <v>70000</v>
      </c>
      <c r="D4833" s="46">
        <v>70000</v>
      </c>
      <c r="E4833" s="54">
        <v>0</v>
      </c>
      <c r="F4833" s="280">
        <f t="shared" si="1802"/>
        <v>100</v>
      </c>
      <c r="G4833" s="25"/>
      <c r="H4833" s="264"/>
    </row>
    <row r="4834" spans="1:8" s="26" customFormat="1" ht="40.5" customHeight="1" x14ac:dyDescent="0.2">
      <c r="A4834" s="52">
        <v>415200</v>
      </c>
      <c r="B4834" s="45" t="s">
        <v>140</v>
      </c>
      <c r="C4834" s="54">
        <v>1050000</v>
      </c>
      <c r="D4834" s="46">
        <v>1400000</v>
      </c>
      <c r="E4834" s="54">
        <v>0</v>
      </c>
      <c r="F4834" s="280">
        <f t="shared" si="1802"/>
        <v>133.33333333333331</v>
      </c>
      <c r="G4834" s="25"/>
      <c r="H4834" s="264"/>
    </row>
    <row r="4835" spans="1:8" s="26" customFormat="1" ht="60.75" customHeight="1" x14ac:dyDescent="0.2">
      <c r="A4835" s="52">
        <v>415200</v>
      </c>
      <c r="B4835" s="45" t="s">
        <v>163</v>
      </c>
      <c r="C4835" s="54">
        <v>50000</v>
      </c>
      <c r="D4835" s="46">
        <v>50000</v>
      </c>
      <c r="E4835" s="54">
        <v>0</v>
      </c>
      <c r="F4835" s="280">
        <f t="shared" si="1802"/>
        <v>100</v>
      </c>
      <c r="G4835" s="25"/>
      <c r="H4835" s="264"/>
    </row>
    <row r="4836" spans="1:8" s="26" customFormat="1" ht="40.5" customHeight="1" x14ac:dyDescent="0.2">
      <c r="A4836" s="52">
        <v>415200</v>
      </c>
      <c r="B4836" s="45" t="s">
        <v>164</v>
      </c>
      <c r="C4836" s="54">
        <v>414000</v>
      </c>
      <c r="D4836" s="46">
        <v>420000</v>
      </c>
      <c r="E4836" s="54">
        <v>0</v>
      </c>
      <c r="F4836" s="280">
        <f t="shared" si="1802"/>
        <v>101.44927536231884</v>
      </c>
      <c r="G4836" s="25"/>
      <c r="H4836" s="264"/>
    </row>
    <row r="4837" spans="1:8" s="26" customFormat="1" ht="60.75" customHeight="1" x14ac:dyDescent="0.2">
      <c r="A4837" s="52">
        <v>415200</v>
      </c>
      <c r="B4837" s="45" t="s">
        <v>165</v>
      </c>
      <c r="C4837" s="54">
        <v>210000</v>
      </c>
      <c r="D4837" s="46">
        <v>210000</v>
      </c>
      <c r="E4837" s="54">
        <v>0</v>
      </c>
      <c r="F4837" s="280">
        <f t="shared" si="1802"/>
        <v>100</v>
      </c>
      <c r="G4837" s="25"/>
      <c r="H4837" s="264"/>
    </row>
    <row r="4838" spans="1:8" s="26" customFormat="1" ht="20.25" customHeight="1" x14ac:dyDescent="0.2">
      <c r="A4838" s="52">
        <v>415200</v>
      </c>
      <c r="B4838" s="45" t="s">
        <v>761</v>
      </c>
      <c r="C4838" s="54">
        <v>2999999.9999999963</v>
      </c>
      <c r="D4838" s="46">
        <v>3000000</v>
      </c>
      <c r="E4838" s="54">
        <v>0</v>
      </c>
      <c r="F4838" s="280">
        <f t="shared" si="1802"/>
        <v>100.00000000000013</v>
      </c>
      <c r="G4838" s="25"/>
      <c r="H4838" s="264"/>
    </row>
    <row r="4839" spans="1:8" s="26" customFormat="1" ht="40.5" customHeight="1" x14ac:dyDescent="0.2">
      <c r="A4839" s="52">
        <v>415200</v>
      </c>
      <c r="B4839" s="45" t="s">
        <v>865</v>
      </c>
      <c r="C4839" s="54">
        <v>175000</v>
      </c>
      <c r="D4839" s="46">
        <v>170000</v>
      </c>
      <c r="E4839" s="54">
        <v>0</v>
      </c>
      <c r="F4839" s="280">
        <f t="shared" si="1802"/>
        <v>97.142857142857139</v>
      </c>
      <c r="G4839" s="25"/>
      <c r="H4839" s="264"/>
    </row>
    <row r="4840" spans="1:8" s="26" customFormat="1" ht="40.5" customHeight="1" x14ac:dyDescent="0.2">
      <c r="A4840" s="52">
        <v>415200</v>
      </c>
      <c r="B4840" s="45" t="s">
        <v>346</v>
      </c>
      <c r="C4840" s="54">
        <v>22000</v>
      </c>
      <c r="D4840" s="46">
        <v>22000</v>
      </c>
      <c r="E4840" s="54">
        <v>0</v>
      </c>
      <c r="F4840" s="280">
        <f t="shared" si="1802"/>
        <v>100</v>
      </c>
      <c r="G4840" s="25"/>
      <c r="H4840" s="264"/>
    </row>
    <row r="4841" spans="1:8" s="26" customFormat="1" ht="60.75" customHeight="1" x14ac:dyDescent="0.2">
      <c r="A4841" s="52">
        <v>415200</v>
      </c>
      <c r="B4841" s="45" t="s">
        <v>166</v>
      </c>
      <c r="C4841" s="54">
        <v>40000</v>
      </c>
      <c r="D4841" s="46">
        <v>40000</v>
      </c>
      <c r="E4841" s="54">
        <v>0</v>
      </c>
      <c r="F4841" s="280">
        <f t="shared" si="1802"/>
        <v>100</v>
      </c>
      <c r="G4841" s="25"/>
      <c r="H4841" s="264"/>
    </row>
    <row r="4842" spans="1:8" s="26" customFormat="1" ht="81" customHeight="1" x14ac:dyDescent="0.2">
      <c r="A4842" s="52">
        <v>415200</v>
      </c>
      <c r="B4842" s="45" t="s">
        <v>167</v>
      </c>
      <c r="C4842" s="54">
        <v>50000</v>
      </c>
      <c r="D4842" s="46">
        <v>50000</v>
      </c>
      <c r="E4842" s="54">
        <v>0</v>
      </c>
      <c r="F4842" s="280">
        <f t="shared" si="1802"/>
        <v>100</v>
      </c>
      <c r="G4842" s="25"/>
      <c r="H4842" s="264"/>
    </row>
    <row r="4843" spans="1:8" s="26" customFormat="1" ht="40.5" customHeight="1" x14ac:dyDescent="0.2">
      <c r="A4843" s="42">
        <v>416000</v>
      </c>
      <c r="B4843" s="47" t="s">
        <v>168</v>
      </c>
      <c r="C4843" s="41">
        <f t="shared" ref="C4843" si="1803">SUM(C4844:C4845)</f>
        <v>64480000</v>
      </c>
      <c r="D4843" s="41">
        <f t="shared" ref="D4843" si="1804">SUM(D4844:D4845)</f>
        <v>70400000</v>
      </c>
      <c r="E4843" s="41">
        <f>SUM(E4844:E4845)</f>
        <v>0</v>
      </c>
      <c r="F4843" s="283">
        <f t="shared" si="1802"/>
        <v>109.18114143920596</v>
      </c>
      <c r="G4843" s="25"/>
      <c r="H4843" s="264"/>
    </row>
    <row r="4844" spans="1:8" s="26" customFormat="1" ht="40.5" customHeight="1" x14ac:dyDescent="0.2">
      <c r="A4844" s="52">
        <v>416100</v>
      </c>
      <c r="B4844" s="45" t="s">
        <v>191</v>
      </c>
      <c r="C4844" s="54">
        <v>64000000</v>
      </c>
      <c r="D4844" s="46">
        <v>70000000</v>
      </c>
      <c r="E4844" s="54">
        <v>0</v>
      </c>
      <c r="F4844" s="280">
        <f t="shared" si="1802"/>
        <v>109.375</v>
      </c>
      <c r="G4844" s="25"/>
      <c r="H4844" s="264"/>
    </row>
    <row r="4845" spans="1:8" s="26" customFormat="1" ht="40.5" customHeight="1" x14ac:dyDescent="0.2">
      <c r="A4845" s="52">
        <v>416300</v>
      </c>
      <c r="B4845" s="45" t="s">
        <v>195</v>
      </c>
      <c r="C4845" s="54">
        <v>480000</v>
      </c>
      <c r="D4845" s="46">
        <v>400000</v>
      </c>
      <c r="E4845" s="54">
        <v>0</v>
      </c>
      <c r="F4845" s="280">
        <f t="shared" si="1802"/>
        <v>83.333333333333343</v>
      </c>
      <c r="G4845" s="25"/>
      <c r="H4845" s="264"/>
    </row>
    <row r="4846" spans="1:8" s="51" customFormat="1" ht="81" customHeight="1" x14ac:dyDescent="0.2">
      <c r="A4846" s="42">
        <v>418000</v>
      </c>
      <c r="B4846" s="47" t="s">
        <v>198</v>
      </c>
      <c r="C4846" s="41">
        <f t="shared" ref="C4846" si="1805">C4847</f>
        <v>6000</v>
      </c>
      <c r="D4846" s="41">
        <f t="shared" ref="D4846" si="1806">D4847</f>
        <v>8000</v>
      </c>
      <c r="E4846" s="41">
        <f t="shared" ref="E4846" si="1807">E4847</f>
        <v>0</v>
      </c>
      <c r="F4846" s="283">
        <f t="shared" si="1802"/>
        <v>133.33333333333331</v>
      </c>
      <c r="G4846" s="266"/>
      <c r="H4846" s="264"/>
    </row>
    <row r="4847" spans="1:8" s="26" customFormat="1" ht="40.5" customHeight="1" x14ac:dyDescent="0.2">
      <c r="A4847" s="52">
        <v>418400</v>
      </c>
      <c r="B4847" s="45" t="s">
        <v>200</v>
      </c>
      <c r="C4847" s="54">
        <v>6000</v>
      </c>
      <c r="D4847" s="46">
        <v>8000</v>
      </c>
      <c r="E4847" s="54">
        <v>0</v>
      </c>
      <c r="F4847" s="280">
        <f t="shared" si="1802"/>
        <v>133.33333333333331</v>
      </c>
      <c r="G4847" s="25"/>
      <c r="H4847" s="264"/>
    </row>
    <row r="4848" spans="1:8" s="26" customFormat="1" ht="40.5" customHeight="1" x14ac:dyDescent="0.2">
      <c r="A4848" s="42">
        <v>480000</v>
      </c>
      <c r="B4848" s="47" t="s">
        <v>202</v>
      </c>
      <c r="C4848" s="41">
        <f>C4849+C4853</f>
        <v>1717999.9999999995</v>
      </c>
      <c r="D4848" s="41">
        <f>D4849+D4853</f>
        <v>1717999.9943152999</v>
      </c>
      <c r="E4848" s="41">
        <f>E4849+E4853</f>
        <v>0</v>
      </c>
      <c r="F4848" s="283">
        <f t="shared" si="1802"/>
        <v>99.999999669109457</v>
      </c>
      <c r="G4848" s="25"/>
      <c r="H4848" s="264"/>
    </row>
    <row r="4849" spans="1:8" s="26" customFormat="1" ht="40.5" customHeight="1" x14ac:dyDescent="0.2">
      <c r="A4849" s="42">
        <v>487000</v>
      </c>
      <c r="B4849" s="47" t="s">
        <v>25</v>
      </c>
      <c r="C4849" s="41">
        <f>SUM(C4850:C4852)</f>
        <v>1402999.9999999995</v>
      </c>
      <c r="D4849" s="41">
        <f>SUM(D4850:D4852)</f>
        <v>1403000</v>
      </c>
      <c r="E4849" s="41">
        <f>SUM(E4850:E4852)</f>
        <v>0</v>
      </c>
      <c r="F4849" s="283">
        <f t="shared" si="1802"/>
        <v>100.00000000000003</v>
      </c>
      <c r="G4849" s="25"/>
      <c r="H4849" s="264"/>
    </row>
    <row r="4850" spans="1:8" s="26" customFormat="1" ht="40.5" customHeight="1" x14ac:dyDescent="0.2">
      <c r="A4850" s="52">
        <v>487300</v>
      </c>
      <c r="B4850" s="45" t="s">
        <v>215</v>
      </c>
      <c r="C4850" s="54">
        <v>43000</v>
      </c>
      <c r="D4850" s="46">
        <v>43000</v>
      </c>
      <c r="E4850" s="54">
        <v>0</v>
      </c>
      <c r="F4850" s="280">
        <f t="shared" si="1802"/>
        <v>100</v>
      </c>
      <c r="G4850" s="25"/>
      <c r="H4850" s="264"/>
    </row>
    <row r="4851" spans="1:8" s="26" customFormat="1" ht="60.75" customHeight="1" x14ac:dyDescent="0.2">
      <c r="A4851" s="52">
        <v>487300</v>
      </c>
      <c r="B4851" s="45" t="s">
        <v>216</v>
      </c>
      <c r="C4851" s="54">
        <v>460000</v>
      </c>
      <c r="D4851" s="46">
        <v>460000</v>
      </c>
      <c r="E4851" s="54">
        <v>0</v>
      </c>
      <c r="F4851" s="280">
        <f t="shared" si="1802"/>
        <v>100</v>
      </c>
      <c r="G4851" s="25"/>
      <c r="H4851" s="264"/>
    </row>
    <row r="4852" spans="1:8" s="26" customFormat="1" ht="40.5" customHeight="1" x14ac:dyDescent="0.2">
      <c r="A4852" s="52">
        <v>487400</v>
      </c>
      <c r="B4852" s="45" t="s">
        <v>227</v>
      </c>
      <c r="C4852" s="54">
        <v>899999.99999999953</v>
      </c>
      <c r="D4852" s="46">
        <v>900000</v>
      </c>
      <c r="E4852" s="54">
        <v>0</v>
      </c>
      <c r="F4852" s="280">
        <f t="shared" si="1802"/>
        <v>100.00000000000004</v>
      </c>
      <c r="G4852" s="25"/>
      <c r="H4852" s="264"/>
    </row>
    <row r="4853" spans="1:8" s="51" customFormat="1" ht="40.5" customHeight="1" x14ac:dyDescent="0.2">
      <c r="A4853" s="42">
        <v>488000</v>
      </c>
      <c r="B4853" s="47" t="s">
        <v>29</v>
      </c>
      <c r="C4853" s="41">
        <f t="shared" ref="C4853" si="1808">SUM(C4854:C4856)</f>
        <v>315000</v>
      </c>
      <c r="D4853" s="41">
        <f t="shared" ref="D4853" si="1809">SUM(D4854:D4856)</f>
        <v>314999.99431529985</v>
      </c>
      <c r="E4853" s="41">
        <f>SUM(E4854:E4856)</f>
        <v>0</v>
      </c>
      <c r="F4853" s="283">
        <f t="shared" si="1802"/>
        <v>99.999998195333291</v>
      </c>
      <c r="G4853" s="266"/>
      <c r="H4853" s="264"/>
    </row>
    <row r="4854" spans="1:8" s="26" customFormat="1" ht="20.25" customHeight="1" x14ac:dyDescent="0.2">
      <c r="A4854" s="52">
        <v>488100</v>
      </c>
      <c r="B4854" s="45" t="s">
        <v>242</v>
      </c>
      <c r="C4854" s="54">
        <v>250000</v>
      </c>
      <c r="D4854" s="46">
        <v>249999.99431529985</v>
      </c>
      <c r="E4854" s="54">
        <v>0</v>
      </c>
      <c r="F4854" s="280">
        <f t="shared" si="1802"/>
        <v>99.999997726119943</v>
      </c>
      <c r="G4854" s="25"/>
      <c r="H4854" s="264"/>
    </row>
    <row r="4855" spans="1:8" s="26" customFormat="1" ht="40.5" customHeight="1" x14ac:dyDescent="0.2">
      <c r="A4855" s="52">
        <v>488100</v>
      </c>
      <c r="B4855" s="45" t="s">
        <v>243</v>
      </c>
      <c r="C4855" s="54">
        <v>15000</v>
      </c>
      <c r="D4855" s="46">
        <v>15000</v>
      </c>
      <c r="E4855" s="54">
        <v>0</v>
      </c>
      <c r="F4855" s="280">
        <f t="shared" si="1802"/>
        <v>100</v>
      </c>
      <c r="G4855" s="25"/>
      <c r="H4855" s="264"/>
    </row>
    <row r="4856" spans="1:8" s="26" customFormat="1" ht="40.5" customHeight="1" x14ac:dyDescent="0.2">
      <c r="A4856" s="52">
        <v>488100</v>
      </c>
      <c r="B4856" s="45" t="s">
        <v>244</v>
      </c>
      <c r="C4856" s="54">
        <v>49999.999999999971</v>
      </c>
      <c r="D4856" s="46">
        <v>50000</v>
      </c>
      <c r="E4856" s="54">
        <v>0</v>
      </c>
      <c r="F4856" s="280">
        <f t="shared" si="1802"/>
        <v>100.00000000000007</v>
      </c>
      <c r="G4856" s="25"/>
      <c r="H4856" s="264"/>
    </row>
    <row r="4857" spans="1:8" s="26" customFormat="1" ht="40.5" customHeight="1" x14ac:dyDescent="0.2">
      <c r="A4857" s="42">
        <v>510000</v>
      </c>
      <c r="B4857" s="47" t="s">
        <v>245</v>
      </c>
      <c r="C4857" s="41">
        <f>C4858+C4861+0</f>
        <v>247000</v>
      </c>
      <c r="D4857" s="41">
        <f>D4858+D4861+0</f>
        <v>13000</v>
      </c>
      <c r="E4857" s="41">
        <f>E4858+E4861+0</f>
        <v>0</v>
      </c>
      <c r="F4857" s="283"/>
      <c r="G4857" s="25"/>
      <c r="H4857" s="264"/>
    </row>
    <row r="4858" spans="1:8" s="26" customFormat="1" ht="40.5" customHeight="1" x14ac:dyDescent="0.2">
      <c r="A4858" s="42">
        <v>511000</v>
      </c>
      <c r="B4858" s="47" t="s">
        <v>246</v>
      </c>
      <c r="C4858" s="41">
        <f t="shared" ref="C4858" si="1810">SUM(C4859:C4860)</f>
        <v>242000</v>
      </c>
      <c r="D4858" s="41">
        <f t="shared" ref="D4858" si="1811">SUM(D4859:D4860)</f>
        <v>8000</v>
      </c>
      <c r="E4858" s="41">
        <f>SUM(E4859:E4860)</f>
        <v>0</v>
      </c>
      <c r="F4858" s="283"/>
      <c r="G4858" s="25"/>
      <c r="H4858" s="264"/>
    </row>
    <row r="4859" spans="1:8" s="26" customFormat="1" ht="20.25" customHeight="1" x14ac:dyDescent="0.2">
      <c r="A4859" s="52">
        <v>511300</v>
      </c>
      <c r="B4859" s="45" t="s">
        <v>249</v>
      </c>
      <c r="C4859" s="54">
        <v>5000</v>
      </c>
      <c r="D4859" s="46">
        <v>5000</v>
      </c>
      <c r="E4859" s="54">
        <v>0</v>
      </c>
      <c r="F4859" s="280">
        <f>D4859/C4859*100</f>
        <v>100</v>
      </c>
      <c r="G4859" s="25"/>
      <c r="H4859" s="264"/>
    </row>
    <row r="4860" spans="1:8" s="26" customFormat="1" ht="40.5" customHeight="1" x14ac:dyDescent="0.2">
      <c r="A4860" s="52">
        <v>511700</v>
      </c>
      <c r="B4860" s="45" t="s">
        <v>252</v>
      </c>
      <c r="C4860" s="54">
        <v>237000</v>
      </c>
      <c r="D4860" s="46">
        <v>3000</v>
      </c>
      <c r="E4860" s="54">
        <v>0</v>
      </c>
      <c r="F4860" s="280"/>
      <c r="G4860" s="25"/>
      <c r="H4860" s="264"/>
    </row>
    <row r="4861" spans="1:8" s="51" customFormat="1" ht="40.5" customHeight="1" x14ac:dyDescent="0.2">
      <c r="A4861" s="42">
        <v>516000</v>
      </c>
      <c r="B4861" s="47" t="s">
        <v>257</v>
      </c>
      <c r="C4861" s="41">
        <f t="shared" ref="C4861" si="1812">C4862</f>
        <v>5000</v>
      </c>
      <c r="D4861" s="41">
        <f t="shared" ref="D4861" si="1813">D4862</f>
        <v>5000</v>
      </c>
      <c r="E4861" s="41">
        <f t="shared" ref="E4861" si="1814">E4862</f>
        <v>0</v>
      </c>
      <c r="F4861" s="283">
        <f>D4861/C4861*100</f>
        <v>100</v>
      </c>
      <c r="G4861" s="266"/>
      <c r="H4861" s="264"/>
    </row>
    <row r="4862" spans="1:8" s="26" customFormat="1" ht="40.5" customHeight="1" x14ac:dyDescent="0.2">
      <c r="A4862" s="52">
        <v>516100</v>
      </c>
      <c r="B4862" s="45" t="s">
        <v>257</v>
      </c>
      <c r="C4862" s="54">
        <v>5000</v>
      </c>
      <c r="D4862" s="46">
        <v>5000</v>
      </c>
      <c r="E4862" s="54">
        <v>0</v>
      </c>
      <c r="F4862" s="280">
        <f>D4862/C4862*100</f>
        <v>100</v>
      </c>
      <c r="G4862" s="25"/>
      <c r="H4862" s="264"/>
    </row>
    <row r="4863" spans="1:8" s="51" customFormat="1" ht="20.25" customHeight="1" x14ac:dyDescent="0.2">
      <c r="A4863" s="42">
        <v>630000</v>
      </c>
      <c r="B4863" s="47" t="s">
        <v>277</v>
      </c>
      <c r="C4863" s="41">
        <f>C4864+C4866</f>
        <v>314000</v>
      </c>
      <c r="D4863" s="41">
        <f>D4864+D4866</f>
        <v>115000</v>
      </c>
      <c r="E4863" s="41">
        <f>E4864+E4866</f>
        <v>0</v>
      </c>
      <c r="F4863" s="283">
        <f>D4863/C4863*100</f>
        <v>36.624203821656046</v>
      </c>
      <c r="G4863" s="266"/>
      <c r="H4863" s="264"/>
    </row>
    <row r="4864" spans="1:8" s="51" customFormat="1" ht="20.25" customHeight="1" x14ac:dyDescent="0.2">
      <c r="A4864" s="42">
        <v>631000</v>
      </c>
      <c r="B4864" s="47" t="s">
        <v>278</v>
      </c>
      <c r="C4864" s="41">
        <f>C4865+0</f>
        <v>300000</v>
      </c>
      <c r="D4864" s="41">
        <f>D4865+0</f>
        <v>0</v>
      </c>
      <c r="E4864" s="41">
        <f>E4865+0</f>
        <v>0</v>
      </c>
      <c r="F4864" s="283">
        <f>D4864/C4864*100</f>
        <v>0</v>
      </c>
      <c r="G4864" s="266"/>
      <c r="H4864" s="264"/>
    </row>
    <row r="4865" spans="1:8" s="26" customFormat="1" ht="40.5" customHeight="1" x14ac:dyDescent="0.2">
      <c r="A4865" s="52">
        <v>631900</v>
      </c>
      <c r="B4865" s="45" t="s">
        <v>281</v>
      </c>
      <c r="C4865" s="54">
        <v>300000</v>
      </c>
      <c r="D4865" s="46">
        <v>0</v>
      </c>
      <c r="E4865" s="54">
        <v>0</v>
      </c>
      <c r="F4865" s="280">
        <f>D4865/C4865*100</f>
        <v>0</v>
      </c>
      <c r="G4865" s="25"/>
      <c r="H4865" s="264"/>
    </row>
    <row r="4866" spans="1:8" s="51" customFormat="1" ht="40.5" customHeight="1" x14ac:dyDescent="0.2">
      <c r="A4866" s="42">
        <v>638000</v>
      </c>
      <c r="B4866" s="47" t="s">
        <v>284</v>
      </c>
      <c r="C4866" s="41">
        <f t="shared" ref="C4866" si="1815">C4867</f>
        <v>14000</v>
      </c>
      <c r="D4866" s="41">
        <f t="shared" ref="D4866" si="1816">D4867</f>
        <v>115000</v>
      </c>
      <c r="E4866" s="41">
        <f t="shared" ref="E4866" si="1817">E4867</f>
        <v>0</v>
      </c>
      <c r="F4866" s="283"/>
      <c r="G4866" s="266"/>
      <c r="H4866" s="264"/>
    </row>
    <row r="4867" spans="1:8" s="26" customFormat="1" ht="40.5" customHeight="1" x14ac:dyDescent="0.2">
      <c r="A4867" s="52">
        <v>638100</v>
      </c>
      <c r="B4867" s="45" t="s">
        <v>285</v>
      </c>
      <c r="C4867" s="54">
        <v>14000</v>
      </c>
      <c r="D4867" s="46">
        <v>115000</v>
      </c>
      <c r="E4867" s="54">
        <v>0</v>
      </c>
      <c r="F4867" s="280"/>
      <c r="G4867" s="25"/>
      <c r="H4867" s="264"/>
    </row>
    <row r="4868" spans="1:8" s="26" customFormat="1" ht="20.25" customHeight="1" x14ac:dyDescent="0.2">
      <c r="A4868" s="82"/>
      <c r="B4868" s="76" t="s">
        <v>294</v>
      </c>
      <c r="C4868" s="80">
        <f>C4795+C4848+C4857+C4863</f>
        <v>78392300</v>
      </c>
      <c r="D4868" s="80">
        <f>D4795+D4848+D4857+D4863</f>
        <v>84433799.994315296</v>
      </c>
      <c r="E4868" s="80">
        <f>E4795+E4848+E4857+E4863</f>
        <v>0</v>
      </c>
      <c r="F4868" s="30">
        <f>D4868/C4868*100</f>
        <v>107.70675180383186</v>
      </c>
      <c r="G4868" s="25"/>
      <c r="H4868" s="264"/>
    </row>
    <row r="4869" spans="1:8" s="26" customFormat="1" ht="20.25" customHeight="1" x14ac:dyDescent="0.2">
      <c r="A4869" s="44"/>
      <c r="B4869" s="45"/>
      <c r="C4869" s="46"/>
      <c r="D4869" s="46"/>
      <c r="E4869" s="46"/>
      <c r="F4869" s="282"/>
      <c r="G4869" s="25"/>
      <c r="H4869" s="264"/>
    </row>
    <row r="4870" spans="1:8" s="26" customFormat="1" ht="20.25" customHeight="1" x14ac:dyDescent="0.2">
      <c r="A4870" s="44"/>
      <c r="B4870" s="45"/>
      <c r="C4870" s="46"/>
      <c r="D4870" s="46"/>
      <c r="E4870" s="46"/>
      <c r="F4870" s="282"/>
      <c r="G4870" s="25"/>
      <c r="H4870" s="264"/>
    </row>
    <row r="4871" spans="1:8" s="51" customFormat="1" ht="20.25" customHeight="1" x14ac:dyDescent="0.2">
      <c r="A4871" s="85" t="s">
        <v>287</v>
      </c>
      <c r="B4871" s="47" t="s">
        <v>521</v>
      </c>
      <c r="C4871" s="54"/>
      <c r="D4871" s="54"/>
      <c r="E4871" s="54"/>
      <c r="F4871" s="280"/>
      <c r="G4871" s="266"/>
      <c r="H4871" s="264"/>
    </row>
    <row r="4872" spans="1:8" s="26" customFormat="1" ht="20.25" customHeight="1" x14ac:dyDescent="0.2">
      <c r="A4872" s="52" t="s">
        <v>287</v>
      </c>
      <c r="B4872" s="45" t="s">
        <v>288</v>
      </c>
      <c r="C4872" s="54">
        <v>2783000</v>
      </c>
      <c r="D4872" s="46">
        <v>19537300</v>
      </c>
      <c r="E4872" s="54">
        <v>0</v>
      </c>
      <c r="F4872" s="280"/>
      <c r="G4872" s="25"/>
      <c r="H4872" s="264"/>
    </row>
    <row r="4873" spans="1:8" s="26" customFormat="1" ht="20.25" customHeight="1" x14ac:dyDescent="0.2">
      <c r="A4873" s="82"/>
      <c r="B4873" s="76" t="s">
        <v>294</v>
      </c>
      <c r="C4873" s="80">
        <f t="shared" ref="C4873" si="1818">SUM(C4872:C4872)</f>
        <v>2783000</v>
      </c>
      <c r="D4873" s="80">
        <f t="shared" ref="D4873" si="1819">SUM(D4872:D4872)</f>
        <v>19537300</v>
      </c>
      <c r="E4873" s="80">
        <f t="shared" ref="E4873" si="1820">SUM(E4872:E4872)</f>
        <v>0</v>
      </c>
      <c r="F4873" s="30"/>
      <c r="G4873" s="25"/>
      <c r="H4873" s="264"/>
    </row>
    <row r="4874" spans="1:8" s="26" customFormat="1" ht="20.25" customHeight="1" x14ac:dyDescent="0.2">
      <c r="A4874" s="44"/>
      <c r="B4874" s="45"/>
      <c r="C4874" s="46"/>
      <c r="D4874" s="46"/>
      <c r="E4874" s="46"/>
      <c r="F4874" s="282"/>
      <c r="G4874" s="25"/>
      <c r="H4874" s="264"/>
    </row>
    <row r="4875" spans="1:8" s="26" customFormat="1" ht="20.25" customHeight="1" x14ac:dyDescent="0.2">
      <c r="A4875" s="39"/>
      <c r="B4875" s="40"/>
      <c r="C4875" s="46"/>
      <c r="D4875" s="46"/>
      <c r="E4875" s="46"/>
      <c r="F4875" s="282"/>
      <c r="G4875" s="25"/>
      <c r="H4875" s="264"/>
    </row>
    <row r="4876" spans="1:8" s="26" customFormat="1" ht="20.25" customHeight="1" x14ac:dyDescent="0.2">
      <c r="A4876" s="44" t="s">
        <v>522</v>
      </c>
      <c r="B4876" s="47"/>
      <c r="C4876" s="46"/>
      <c r="D4876" s="46"/>
      <c r="E4876" s="46"/>
      <c r="F4876" s="282"/>
      <c r="G4876" s="25"/>
      <c r="H4876" s="264"/>
    </row>
    <row r="4877" spans="1:8" s="26" customFormat="1" ht="20.25" customHeight="1" x14ac:dyDescent="0.2">
      <c r="A4877" s="44" t="s">
        <v>369</v>
      </c>
      <c r="B4877" s="47"/>
      <c r="C4877" s="46"/>
      <c r="D4877" s="46"/>
      <c r="E4877" s="46"/>
      <c r="F4877" s="282"/>
      <c r="G4877" s="25"/>
      <c r="H4877" s="264"/>
    </row>
    <row r="4878" spans="1:8" s="26" customFormat="1" ht="20.25" customHeight="1" x14ac:dyDescent="0.2">
      <c r="A4878" s="44" t="s">
        <v>523</v>
      </c>
      <c r="B4878" s="47"/>
      <c r="C4878" s="46"/>
      <c r="D4878" s="46"/>
      <c r="E4878" s="46"/>
      <c r="F4878" s="282"/>
      <c r="G4878" s="25"/>
      <c r="H4878" s="264"/>
    </row>
    <row r="4879" spans="1:8" s="26" customFormat="1" ht="20.25" customHeight="1" x14ac:dyDescent="0.2">
      <c r="A4879" s="44" t="s">
        <v>524</v>
      </c>
      <c r="B4879" s="47"/>
      <c r="C4879" s="46"/>
      <c r="D4879" s="46"/>
      <c r="E4879" s="46"/>
      <c r="F4879" s="282"/>
      <c r="G4879" s="25"/>
      <c r="H4879" s="264"/>
    </row>
    <row r="4880" spans="1:8" s="26" customFormat="1" ht="20.25" customHeight="1" x14ac:dyDescent="0.2">
      <c r="A4880" s="62"/>
      <c r="B4880" s="72"/>
      <c r="C4880" s="46"/>
      <c r="D4880" s="46"/>
      <c r="E4880" s="46"/>
      <c r="F4880" s="282"/>
      <c r="G4880" s="25"/>
      <c r="H4880" s="264"/>
    </row>
    <row r="4881" spans="1:8" s="26" customFormat="1" x14ac:dyDescent="0.2">
      <c r="A4881" s="42">
        <v>410000</v>
      </c>
      <c r="B4881" s="43" t="s">
        <v>42</v>
      </c>
      <c r="C4881" s="41">
        <f>C4882+C4890+C4888+C4892+0+C4886</f>
        <v>44051900</v>
      </c>
      <c r="D4881" s="41">
        <f>D4882+D4890+D4888+D4892+0+D4886</f>
        <v>24235300</v>
      </c>
      <c r="E4881" s="41">
        <f>E4882+E4890+E4888+E4892+0+E4886</f>
        <v>163700000</v>
      </c>
      <c r="F4881" s="283">
        <f>D4881/C4881*100</f>
        <v>55.015334185358633</v>
      </c>
      <c r="G4881" s="25"/>
      <c r="H4881" s="264"/>
    </row>
    <row r="4882" spans="1:8" s="26" customFormat="1" x14ac:dyDescent="0.2">
      <c r="A4882" s="42">
        <v>412000</v>
      </c>
      <c r="B4882" s="47" t="s">
        <v>48</v>
      </c>
      <c r="C4882" s="41">
        <f>SUM(C4883:C4885)</f>
        <v>20354600</v>
      </c>
      <c r="D4882" s="41">
        <f>SUM(D4883:D4885)</f>
        <v>6235300</v>
      </c>
      <c r="E4882" s="41">
        <f>SUM(E4883:E4885)</f>
        <v>0</v>
      </c>
      <c r="F4882" s="283">
        <f>D4882/C4882*100</f>
        <v>30.633370343804351</v>
      </c>
      <c r="G4882" s="25"/>
      <c r="H4882" s="264"/>
    </row>
    <row r="4883" spans="1:8" s="26" customFormat="1" x14ac:dyDescent="0.2">
      <c r="A4883" s="52">
        <v>412700</v>
      </c>
      <c r="B4883" s="45" t="s">
        <v>58</v>
      </c>
      <c r="C4883" s="54">
        <v>134400</v>
      </c>
      <c r="D4883" s="46">
        <v>200000</v>
      </c>
      <c r="E4883" s="54">
        <v>0</v>
      </c>
      <c r="F4883" s="280"/>
      <c r="G4883" s="25"/>
      <c r="H4883" s="264"/>
    </row>
    <row r="4884" spans="1:8" s="26" customFormat="1" ht="40.5" x14ac:dyDescent="0.2">
      <c r="A4884" s="52">
        <v>412700</v>
      </c>
      <c r="B4884" s="45" t="s">
        <v>65</v>
      </c>
      <c r="C4884" s="54">
        <v>20214200</v>
      </c>
      <c r="D4884" s="46">
        <v>6030300</v>
      </c>
      <c r="E4884" s="54">
        <v>0</v>
      </c>
      <c r="F4884" s="280">
        <f>D4884/C4884*100</f>
        <v>29.83199928762949</v>
      </c>
      <c r="G4884" s="25"/>
      <c r="H4884" s="264"/>
    </row>
    <row r="4885" spans="1:8" s="26" customFormat="1" ht="40.5" x14ac:dyDescent="0.2">
      <c r="A4885" s="52">
        <v>412900</v>
      </c>
      <c r="B4885" s="45" t="s">
        <v>80</v>
      </c>
      <c r="C4885" s="54">
        <v>6000</v>
      </c>
      <c r="D4885" s="46">
        <v>5000</v>
      </c>
      <c r="E4885" s="54">
        <v>0</v>
      </c>
      <c r="F4885" s="280">
        <f>D4885/C4885*100</f>
        <v>83.333333333333343</v>
      </c>
      <c r="G4885" s="25"/>
      <c r="H4885" s="264"/>
    </row>
    <row r="4886" spans="1:8" s="51" customFormat="1" x14ac:dyDescent="0.2">
      <c r="A4886" s="42">
        <v>413000</v>
      </c>
      <c r="B4886" s="47" t="s">
        <v>95</v>
      </c>
      <c r="C4886" s="41">
        <f t="shared" ref="C4886:E4886" si="1821">C4887</f>
        <v>402300</v>
      </c>
      <c r="D4886" s="41">
        <f t="shared" si="1821"/>
        <v>0</v>
      </c>
      <c r="E4886" s="74">
        <f t="shared" si="1821"/>
        <v>0</v>
      </c>
      <c r="F4886" s="283"/>
      <c r="G4886" s="266"/>
      <c r="H4886" s="264"/>
    </row>
    <row r="4887" spans="1:8" s="26" customFormat="1" ht="40.5" x14ac:dyDescent="0.2">
      <c r="A4887" s="52">
        <v>413800</v>
      </c>
      <c r="B4887" s="45" t="s">
        <v>104</v>
      </c>
      <c r="C4887" s="54">
        <v>402300</v>
      </c>
      <c r="D4887" s="54">
        <v>0</v>
      </c>
      <c r="E4887" s="54">
        <v>0</v>
      </c>
      <c r="F4887" s="280"/>
      <c r="G4887" s="25"/>
      <c r="H4887" s="264"/>
    </row>
    <row r="4888" spans="1:8" s="51" customFormat="1" x14ac:dyDescent="0.2">
      <c r="A4888" s="42">
        <v>414000</v>
      </c>
      <c r="B4888" s="47" t="s">
        <v>106</v>
      </c>
      <c r="C4888" s="41">
        <f>0+C4889</f>
        <v>17095000</v>
      </c>
      <c r="D4888" s="41">
        <f>0+D4889</f>
        <v>11000000</v>
      </c>
      <c r="E4888" s="41">
        <f>0</f>
        <v>0</v>
      </c>
      <c r="F4888" s="283">
        <f t="shared" ref="F4888:F4921" si="1822">D4888/C4888*100</f>
        <v>64.34630008774495</v>
      </c>
      <c r="G4888" s="266"/>
      <c r="H4888" s="264"/>
    </row>
    <row r="4889" spans="1:8" s="26" customFormat="1" x14ac:dyDescent="0.2">
      <c r="A4889" s="52">
        <v>414100</v>
      </c>
      <c r="B4889" s="45" t="s">
        <v>864</v>
      </c>
      <c r="C4889" s="54">
        <v>17095000</v>
      </c>
      <c r="D4889" s="46">
        <v>11000000</v>
      </c>
      <c r="E4889" s="54">
        <v>0</v>
      </c>
      <c r="F4889" s="280">
        <f t="shared" si="1822"/>
        <v>64.34630008774495</v>
      </c>
      <c r="G4889" s="25"/>
      <c r="H4889" s="264"/>
    </row>
    <row r="4890" spans="1:8" s="26" customFormat="1" x14ac:dyDescent="0.2">
      <c r="A4890" s="42">
        <v>415000</v>
      </c>
      <c r="B4890" s="47" t="s">
        <v>118</v>
      </c>
      <c r="C4890" s="41">
        <f>SUM(C4891:C4891)</f>
        <v>200000</v>
      </c>
      <c r="D4890" s="41">
        <f>SUM(D4891:D4891)</f>
        <v>0</v>
      </c>
      <c r="E4890" s="41">
        <f>SUM(E4891:E4891)</f>
        <v>163700000</v>
      </c>
      <c r="F4890" s="283">
        <f t="shared" si="1822"/>
        <v>0</v>
      </c>
      <c r="G4890" s="25"/>
      <c r="H4890" s="264"/>
    </row>
    <row r="4891" spans="1:8" s="26" customFormat="1" x14ac:dyDescent="0.2">
      <c r="A4891" s="52">
        <v>415200</v>
      </c>
      <c r="B4891" s="45" t="s">
        <v>123</v>
      </c>
      <c r="C4891" s="54">
        <v>200000</v>
      </c>
      <c r="D4891" s="46">
        <v>0</v>
      </c>
      <c r="E4891" s="46">
        <v>163700000</v>
      </c>
      <c r="F4891" s="280">
        <f t="shared" si="1822"/>
        <v>0</v>
      </c>
      <c r="G4891" s="25"/>
      <c r="H4891" s="264"/>
    </row>
    <row r="4892" spans="1:8" s="51" customFormat="1" x14ac:dyDescent="0.2">
      <c r="A4892" s="42">
        <v>419000</v>
      </c>
      <c r="B4892" s="47" t="s">
        <v>201</v>
      </c>
      <c r="C4892" s="41">
        <f t="shared" ref="C4892" si="1823">C4893</f>
        <v>6000000</v>
      </c>
      <c r="D4892" s="41">
        <f t="shared" ref="D4892" si="1824">D4893</f>
        <v>7000000</v>
      </c>
      <c r="E4892" s="41">
        <f t="shared" ref="E4892" si="1825">E4893</f>
        <v>0</v>
      </c>
      <c r="F4892" s="283">
        <f t="shared" si="1822"/>
        <v>116.66666666666667</v>
      </c>
      <c r="G4892" s="266"/>
      <c r="H4892" s="264"/>
    </row>
    <row r="4893" spans="1:8" s="26" customFormat="1" x14ac:dyDescent="0.2">
      <c r="A4893" s="52">
        <v>419100</v>
      </c>
      <c r="B4893" s="45" t="s">
        <v>201</v>
      </c>
      <c r="C4893" s="54">
        <v>6000000</v>
      </c>
      <c r="D4893" s="46">
        <v>7000000</v>
      </c>
      <c r="E4893" s="54">
        <v>0</v>
      </c>
      <c r="F4893" s="280">
        <f t="shared" si="1822"/>
        <v>116.66666666666667</v>
      </c>
      <c r="G4893" s="25"/>
      <c r="H4893" s="264"/>
    </row>
    <row r="4894" spans="1:8" s="26" customFormat="1" x14ac:dyDescent="0.2">
      <c r="A4894" s="42">
        <v>480000</v>
      </c>
      <c r="B4894" s="47" t="s">
        <v>202</v>
      </c>
      <c r="C4894" s="41">
        <f>C4895+C4901</f>
        <v>17780000</v>
      </c>
      <c r="D4894" s="41">
        <f>D4895+D4901</f>
        <v>12080000</v>
      </c>
      <c r="E4894" s="41">
        <f>E4895+E4901</f>
        <v>0</v>
      </c>
      <c r="F4894" s="283">
        <f t="shared" si="1822"/>
        <v>67.941507311586051</v>
      </c>
      <c r="G4894" s="25"/>
      <c r="H4894" s="264"/>
    </row>
    <row r="4895" spans="1:8" s="26" customFormat="1" x14ac:dyDescent="0.2">
      <c r="A4895" s="42">
        <v>487000</v>
      </c>
      <c r="B4895" s="47" t="s">
        <v>25</v>
      </c>
      <c r="C4895" s="41">
        <f>SUM(C4896:C4900)</f>
        <v>2075000</v>
      </c>
      <c r="D4895" s="41">
        <f>SUM(D4896:D4900)</f>
        <v>2075000</v>
      </c>
      <c r="E4895" s="41">
        <f>SUM(E4896:E4900)</f>
        <v>0</v>
      </c>
      <c r="F4895" s="283">
        <f t="shared" si="1822"/>
        <v>100</v>
      </c>
      <c r="G4895" s="25"/>
      <c r="H4895" s="264"/>
    </row>
    <row r="4896" spans="1:8" s="26" customFormat="1" x14ac:dyDescent="0.2">
      <c r="A4896" s="298">
        <v>487100</v>
      </c>
      <c r="B4896" s="88" t="s">
        <v>203</v>
      </c>
      <c r="C4896" s="54">
        <v>44000</v>
      </c>
      <c r="D4896" s="46">
        <v>44000</v>
      </c>
      <c r="E4896" s="54">
        <v>0</v>
      </c>
      <c r="F4896" s="280">
        <f t="shared" si="1822"/>
        <v>100</v>
      </c>
      <c r="G4896" s="25"/>
      <c r="H4896" s="264"/>
    </row>
    <row r="4897" spans="1:8" s="26" customFormat="1" x14ac:dyDescent="0.2">
      <c r="A4897" s="298">
        <v>487100</v>
      </c>
      <c r="B4897" s="88" t="s">
        <v>204</v>
      </c>
      <c r="C4897" s="54">
        <v>201000</v>
      </c>
      <c r="D4897" s="46">
        <v>201000</v>
      </c>
      <c r="E4897" s="54">
        <v>0</v>
      </c>
      <c r="F4897" s="280">
        <f t="shared" si="1822"/>
        <v>100</v>
      </c>
      <c r="G4897" s="25"/>
      <c r="H4897" s="264"/>
    </row>
    <row r="4898" spans="1:8" s="26" customFormat="1" x14ac:dyDescent="0.2">
      <c r="A4898" s="298">
        <v>487100</v>
      </c>
      <c r="B4898" s="88" t="s">
        <v>205</v>
      </c>
      <c r="C4898" s="54">
        <v>30000</v>
      </c>
      <c r="D4898" s="46">
        <v>30000</v>
      </c>
      <c r="E4898" s="54">
        <v>0</v>
      </c>
      <c r="F4898" s="280">
        <f t="shared" si="1822"/>
        <v>100</v>
      </c>
      <c r="G4898" s="25"/>
      <c r="H4898" s="264"/>
    </row>
    <row r="4899" spans="1:8" s="26" customFormat="1" x14ac:dyDescent="0.2">
      <c r="A4899" s="298">
        <v>487300</v>
      </c>
      <c r="B4899" s="88" t="s">
        <v>207</v>
      </c>
      <c r="C4899" s="54">
        <v>300000</v>
      </c>
      <c r="D4899" s="46">
        <v>300000</v>
      </c>
      <c r="E4899" s="54">
        <v>0</v>
      </c>
      <c r="F4899" s="280">
        <f t="shared" si="1822"/>
        <v>100</v>
      </c>
      <c r="G4899" s="25"/>
      <c r="H4899" s="264"/>
    </row>
    <row r="4900" spans="1:8" s="26" customFormat="1" ht="40.5" x14ac:dyDescent="0.2">
      <c r="A4900" s="298">
        <v>487400</v>
      </c>
      <c r="B4900" s="88" t="s">
        <v>219</v>
      </c>
      <c r="C4900" s="54">
        <v>1500000</v>
      </c>
      <c r="D4900" s="46">
        <v>1500000</v>
      </c>
      <c r="E4900" s="54">
        <v>0</v>
      </c>
      <c r="F4900" s="280">
        <f t="shared" si="1822"/>
        <v>100</v>
      </c>
      <c r="G4900" s="25"/>
      <c r="H4900" s="264"/>
    </row>
    <row r="4901" spans="1:8" s="51" customFormat="1" x14ac:dyDescent="0.2">
      <c r="A4901" s="42">
        <v>488000</v>
      </c>
      <c r="B4901" s="47" t="s">
        <v>29</v>
      </c>
      <c r="C4901" s="41">
        <f>SUM(C4902:C4903)</f>
        <v>15705000</v>
      </c>
      <c r="D4901" s="41">
        <f>SUM(D4902:D4903)</f>
        <v>10005000</v>
      </c>
      <c r="E4901" s="41">
        <f>SUM(E4902:E4903)</f>
        <v>0</v>
      </c>
      <c r="F4901" s="283">
        <f t="shared" si="1822"/>
        <v>63.705826170009551</v>
      </c>
      <c r="G4901" s="266"/>
      <c r="H4901" s="264"/>
    </row>
    <row r="4902" spans="1:8" s="26" customFormat="1" x14ac:dyDescent="0.2">
      <c r="A4902" s="52">
        <v>488100</v>
      </c>
      <c r="B4902" s="45" t="s">
        <v>229</v>
      </c>
      <c r="C4902" s="54">
        <v>5000</v>
      </c>
      <c r="D4902" s="46">
        <v>5000</v>
      </c>
      <c r="E4902" s="54">
        <v>0</v>
      </c>
      <c r="F4902" s="280">
        <f t="shared" si="1822"/>
        <v>100</v>
      </c>
      <c r="G4902" s="25"/>
      <c r="H4902" s="264"/>
    </row>
    <row r="4903" spans="1:8" s="26" customFormat="1" x14ac:dyDescent="0.2">
      <c r="A4903" s="52">
        <v>488100</v>
      </c>
      <c r="B4903" s="45" t="s">
        <v>855</v>
      </c>
      <c r="C4903" s="54">
        <v>15700000</v>
      </c>
      <c r="D4903" s="46">
        <v>10000000</v>
      </c>
      <c r="E4903" s="54">
        <v>0</v>
      </c>
      <c r="F4903" s="280">
        <f t="shared" si="1822"/>
        <v>63.694267515923563</v>
      </c>
      <c r="G4903" s="25"/>
      <c r="H4903" s="264"/>
    </row>
    <row r="4904" spans="1:8" s="26" customFormat="1" x14ac:dyDescent="0.2">
      <c r="A4904" s="42">
        <v>510000</v>
      </c>
      <c r="B4904" s="47" t="s">
        <v>245</v>
      </c>
      <c r="C4904" s="41">
        <f>C4905+C4907</f>
        <v>190000</v>
      </c>
      <c r="D4904" s="41">
        <f>D4905+D4907</f>
        <v>0</v>
      </c>
      <c r="E4904" s="41">
        <f>E4905+E4907</f>
        <v>0</v>
      </c>
      <c r="F4904" s="283">
        <f t="shared" si="1822"/>
        <v>0</v>
      </c>
      <c r="G4904" s="25"/>
      <c r="H4904" s="264"/>
    </row>
    <row r="4905" spans="1:8" s="26" customFormat="1" x14ac:dyDescent="0.2">
      <c r="A4905" s="42">
        <v>511000</v>
      </c>
      <c r="B4905" s="47" t="s">
        <v>246</v>
      </c>
      <c r="C4905" s="41">
        <f>SUM(C4906:C4906)</f>
        <v>95000</v>
      </c>
      <c r="D4905" s="41">
        <f>SUM(D4906:D4906)</f>
        <v>0</v>
      </c>
      <c r="E4905" s="41">
        <f>SUM(E4906:E4906)</f>
        <v>0</v>
      </c>
      <c r="F4905" s="283">
        <f t="shared" si="1822"/>
        <v>0</v>
      </c>
      <c r="G4905" s="25"/>
      <c r="H4905" s="264"/>
    </row>
    <row r="4906" spans="1:8" s="26" customFormat="1" x14ac:dyDescent="0.2">
      <c r="A4906" s="52">
        <v>511100</v>
      </c>
      <c r="B4906" s="45" t="s">
        <v>247</v>
      </c>
      <c r="C4906" s="54">
        <v>95000</v>
      </c>
      <c r="D4906" s="46">
        <v>0</v>
      </c>
      <c r="E4906" s="54">
        <v>0</v>
      </c>
      <c r="F4906" s="280">
        <f t="shared" si="1822"/>
        <v>0</v>
      </c>
      <c r="G4906" s="25"/>
      <c r="H4906" s="264"/>
    </row>
    <row r="4907" spans="1:8" s="51" customFormat="1" x14ac:dyDescent="0.2">
      <c r="A4907" s="42">
        <v>513000</v>
      </c>
      <c r="B4907" s="47" t="s">
        <v>253</v>
      </c>
      <c r="C4907" s="41">
        <f t="shared" ref="C4907:D4907" si="1826">C4908</f>
        <v>95000</v>
      </c>
      <c r="D4907" s="41">
        <f t="shared" si="1826"/>
        <v>0</v>
      </c>
      <c r="E4907" s="74">
        <f>E4908</f>
        <v>0</v>
      </c>
      <c r="F4907" s="283">
        <f t="shared" si="1822"/>
        <v>0</v>
      </c>
      <c r="G4907" s="266"/>
      <c r="H4907" s="264"/>
    </row>
    <row r="4908" spans="1:8" s="26" customFormat="1" x14ac:dyDescent="0.2">
      <c r="A4908" s="52">
        <v>513100</v>
      </c>
      <c r="B4908" s="45" t="s">
        <v>756</v>
      </c>
      <c r="C4908" s="54">
        <v>95000</v>
      </c>
      <c r="D4908" s="54">
        <v>0</v>
      </c>
      <c r="E4908" s="54">
        <v>0</v>
      </c>
      <c r="F4908" s="280">
        <f t="shared" si="1822"/>
        <v>0</v>
      </c>
      <c r="G4908" s="25"/>
      <c r="H4908" s="264"/>
    </row>
    <row r="4909" spans="1:8" s="51" customFormat="1" x14ac:dyDescent="0.2">
      <c r="A4909" s="42">
        <v>610000</v>
      </c>
      <c r="B4909" s="47" t="s">
        <v>262</v>
      </c>
      <c r="C4909" s="41">
        <f>0+C4910</f>
        <v>70000</v>
      </c>
      <c r="D4909" s="41">
        <f>0+D4910</f>
        <v>50000</v>
      </c>
      <c r="E4909" s="41">
        <f>0+E4910</f>
        <v>0</v>
      </c>
      <c r="F4909" s="283">
        <f t="shared" si="1822"/>
        <v>71.428571428571431</v>
      </c>
      <c r="G4909" s="266"/>
      <c r="H4909" s="264"/>
    </row>
    <row r="4910" spans="1:8" s="51" customFormat="1" ht="40.5" x14ac:dyDescent="0.2">
      <c r="A4910" s="42">
        <v>618000</v>
      </c>
      <c r="B4910" s="47" t="s">
        <v>265</v>
      </c>
      <c r="C4910" s="41">
        <f>C4911+0</f>
        <v>70000</v>
      </c>
      <c r="D4910" s="41">
        <f>D4911+0</f>
        <v>50000</v>
      </c>
      <c r="E4910" s="41">
        <f>E4911+0</f>
        <v>0</v>
      </c>
      <c r="F4910" s="283">
        <f t="shared" si="1822"/>
        <v>71.428571428571431</v>
      </c>
      <c r="G4910" s="266"/>
      <c r="H4910" s="264"/>
    </row>
    <row r="4911" spans="1:8" s="26" customFormat="1" x14ac:dyDescent="0.2">
      <c r="A4911" s="52">
        <v>618100</v>
      </c>
      <c r="B4911" s="45" t="s">
        <v>583</v>
      </c>
      <c r="C4911" s="54">
        <v>70000</v>
      </c>
      <c r="D4911" s="46">
        <v>50000</v>
      </c>
      <c r="E4911" s="54">
        <v>0</v>
      </c>
      <c r="F4911" s="280">
        <f t="shared" si="1822"/>
        <v>71.428571428571431</v>
      </c>
      <c r="G4911" s="25"/>
      <c r="H4911" s="264"/>
    </row>
    <row r="4912" spans="1:8" s="26" customFormat="1" x14ac:dyDescent="0.2">
      <c r="A4912" s="42">
        <v>630000</v>
      </c>
      <c r="B4912" s="47" t="s">
        <v>303</v>
      </c>
      <c r="C4912" s="41">
        <f>C4913+C4917</f>
        <v>20236500</v>
      </c>
      <c r="D4912" s="41">
        <f>D4913+D4917</f>
        <v>17553600</v>
      </c>
      <c r="E4912" s="41">
        <f>E4913+E4917</f>
        <v>0</v>
      </c>
      <c r="F4912" s="283">
        <f t="shared" si="1822"/>
        <v>86.742272626195245</v>
      </c>
      <c r="G4912" s="25"/>
      <c r="H4912" s="264"/>
    </row>
    <row r="4913" spans="1:8" s="26" customFormat="1" x14ac:dyDescent="0.2">
      <c r="A4913" s="42">
        <v>631000</v>
      </c>
      <c r="B4913" s="47" t="s">
        <v>278</v>
      </c>
      <c r="C4913" s="41">
        <f>SUM(C4914:C4916)</f>
        <v>7878900</v>
      </c>
      <c r="D4913" s="41">
        <f>SUM(D4914:D4916)</f>
        <v>7596000</v>
      </c>
      <c r="E4913" s="41">
        <f>SUM(E4914:E4916)</f>
        <v>0</v>
      </c>
      <c r="F4913" s="283">
        <f t="shared" si="1822"/>
        <v>96.409397250885277</v>
      </c>
      <c r="G4913" s="25"/>
      <c r="H4913" s="264"/>
    </row>
    <row r="4914" spans="1:8" s="26" customFormat="1" x14ac:dyDescent="0.2">
      <c r="A4914" s="52">
        <v>631900</v>
      </c>
      <c r="B4914" s="45" t="s">
        <v>282</v>
      </c>
      <c r="C4914" s="54">
        <v>2000000</v>
      </c>
      <c r="D4914" s="46">
        <v>2000000</v>
      </c>
      <c r="E4914" s="54">
        <v>0</v>
      </c>
      <c r="F4914" s="280">
        <f t="shared" si="1822"/>
        <v>100</v>
      </c>
      <c r="G4914" s="25"/>
      <c r="H4914" s="264"/>
    </row>
    <row r="4915" spans="1:8" s="26" customFormat="1" x14ac:dyDescent="0.2">
      <c r="A4915" s="52">
        <v>631900</v>
      </c>
      <c r="B4915" s="45" t="s">
        <v>281</v>
      </c>
      <c r="C4915" s="54">
        <v>282900</v>
      </c>
      <c r="D4915" s="46">
        <v>0</v>
      </c>
      <c r="E4915" s="54">
        <v>0</v>
      </c>
      <c r="F4915" s="280">
        <f t="shared" si="1822"/>
        <v>0</v>
      </c>
      <c r="G4915" s="25"/>
      <c r="H4915" s="264"/>
    </row>
    <row r="4916" spans="1:8" s="26" customFormat="1" x14ac:dyDescent="0.2">
      <c r="A4916" s="52">
        <v>631900</v>
      </c>
      <c r="B4916" s="45" t="s">
        <v>283</v>
      </c>
      <c r="C4916" s="54">
        <v>5596000</v>
      </c>
      <c r="D4916" s="46">
        <f>-11000000+16596000</f>
        <v>5596000</v>
      </c>
      <c r="E4916" s="54">
        <v>0</v>
      </c>
      <c r="F4916" s="280">
        <f t="shared" si="1822"/>
        <v>100</v>
      </c>
      <c r="G4916" s="25"/>
      <c r="H4916" s="264"/>
    </row>
    <row r="4917" spans="1:8" s="51" customFormat="1" x14ac:dyDescent="0.2">
      <c r="A4917" s="42">
        <v>638000</v>
      </c>
      <c r="B4917" s="47" t="s">
        <v>284</v>
      </c>
      <c r="C4917" s="41">
        <f t="shared" ref="C4917" si="1827">SUM(C4918:C4920)</f>
        <v>12357600</v>
      </c>
      <c r="D4917" s="41">
        <f t="shared" ref="D4917" si="1828">SUM(D4918:D4920)</f>
        <v>9957600</v>
      </c>
      <c r="E4917" s="41">
        <f t="shared" ref="E4917" si="1829">SUM(E4918:E4920)</f>
        <v>0</v>
      </c>
      <c r="F4917" s="283">
        <f t="shared" si="1822"/>
        <v>80.578753155952612</v>
      </c>
      <c r="G4917" s="266"/>
      <c r="H4917" s="264"/>
    </row>
    <row r="4918" spans="1:8" s="26" customFormat="1" x14ac:dyDescent="0.2">
      <c r="A4918" s="52">
        <v>638100</v>
      </c>
      <c r="B4918" s="45" t="s">
        <v>285</v>
      </c>
      <c r="C4918" s="54">
        <v>7347600</v>
      </c>
      <c r="D4918" s="46">
        <v>6947600</v>
      </c>
      <c r="E4918" s="54">
        <v>0</v>
      </c>
      <c r="F4918" s="280">
        <f t="shared" si="1822"/>
        <v>94.556045511459516</v>
      </c>
      <c r="G4918" s="25"/>
      <c r="H4918" s="264"/>
    </row>
    <row r="4919" spans="1:8" s="26" customFormat="1" ht="40.5" x14ac:dyDescent="0.2">
      <c r="A4919" s="52">
        <v>638200</v>
      </c>
      <c r="B4919" s="45" t="s">
        <v>286</v>
      </c>
      <c r="C4919" s="54">
        <v>10000</v>
      </c>
      <c r="D4919" s="46">
        <v>10000</v>
      </c>
      <c r="E4919" s="54">
        <v>0</v>
      </c>
      <c r="F4919" s="280">
        <f t="shared" si="1822"/>
        <v>100</v>
      </c>
      <c r="G4919" s="25"/>
      <c r="H4919" s="264"/>
    </row>
    <row r="4920" spans="1:8" s="26" customFormat="1" x14ac:dyDescent="0.2">
      <c r="A4920" s="52">
        <v>638200</v>
      </c>
      <c r="B4920" s="45" t="s">
        <v>802</v>
      </c>
      <c r="C4920" s="54">
        <v>5000000</v>
      </c>
      <c r="D4920" s="46">
        <v>3000000</v>
      </c>
      <c r="E4920" s="54">
        <v>0</v>
      </c>
      <c r="F4920" s="280">
        <f t="shared" si="1822"/>
        <v>60</v>
      </c>
      <c r="G4920" s="25"/>
      <c r="H4920" s="264"/>
    </row>
    <row r="4921" spans="1:8" s="26" customFormat="1" x14ac:dyDescent="0.2">
      <c r="A4921" s="39"/>
      <c r="B4921" s="47" t="s">
        <v>525</v>
      </c>
      <c r="C4921" s="41">
        <f>C4881+C4894+C4904+C4912+C4909</f>
        <v>82328400</v>
      </c>
      <c r="D4921" s="41">
        <f>D4881+D4894+D4904+D4912+D4909</f>
        <v>53918900</v>
      </c>
      <c r="E4921" s="41">
        <f>E4881+E4894+E4904+E4912+E4909</f>
        <v>163700000</v>
      </c>
      <c r="F4921" s="142">
        <f t="shared" si="1822"/>
        <v>65.49246675509302</v>
      </c>
      <c r="G4921" s="25"/>
      <c r="H4921" s="264"/>
    </row>
    <row r="4922" spans="1:8" s="26" customFormat="1" ht="20.25" customHeight="1" x14ac:dyDescent="0.2">
      <c r="A4922" s="62"/>
      <c r="B4922" s="72"/>
      <c r="C4922" s="46"/>
      <c r="D4922" s="46"/>
      <c r="E4922" s="46"/>
      <c r="F4922" s="282"/>
      <c r="G4922" s="25"/>
      <c r="H4922" s="264"/>
    </row>
    <row r="4923" spans="1:8" s="26" customFormat="1" ht="20.25" customHeight="1" x14ac:dyDescent="0.2">
      <c r="A4923" s="44" t="s">
        <v>526</v>
      </c>
      <c r="B4923" s="47"/>
      <c r="C4923" s="46"/>
      <c r="D4923" s="46"/>
      <c r="E4923" s="46"/>
      <c r="F4923" s="282"/>
      <c r="G4923" s="25"/>
      <c r="H4923" s="264"/>
    </row>
    <row r="4924" spans="1:8" s="26" customFormat="1" ht="20.25" customHeight="1" x14ac:dyDescent="0.2">
      <c r="A4924" s="44" t="s">
        <v>369</v>
      </c>
      <c r="B4924" s="47"/>
      <c r="C4924" s="46"/>
      <c r="D4924" s="46"/>
      <c r="E4924" s="46"/>
      <c r="F4924" s="282"/>
      <c r="G4924" s="25"/>
      <c r="H4924" s="264"/>
    </row>
    <row r="4925" spans="1:8" s="26" customFormat="1" ht="20.25" customHeight="1" x14ac:dyDescent="0.2">
      <c r="A4925" s="44" t="s">
        <v>523</v>
      </c>
      <c r="B4925" s="47"/>
      <c r="C4925" s="46"/>
      <c r="D4925" s="46"/>
      <c r="E4925" s="46"/>
      <c r="F4925" s="282"/>
      <c r="G4925" s="25"/>
      <c r="H4925" s="264"/>
    </row>
    <row r="4926" spans="1:8" s="26" customFormat="1" ht="20.25" customHeight="1" x14ac:dyDescent="0.2">
      <c r="A4926" s="44" t="s">
        <v>373</v>
      </c>
      <c r="B4926" s="47"/>
      <c r="C4926" s="46"/>
      <c r="D4926" s="46"/>
      <c r="E4926" s="46"/>
      <c r="F4926" s="282"/>
      <c r="G4926" s="25"/>
      <c r="H4926" s="264"/>
    </row>
    <row r="4927" spans="1:8" s="26" customFormat="1" ht="20.25" customHeight="1" x14ac:dyDescent="0.2">
      <c r="A4927" s="62"/>
      <c r="B4927" s="72"/>
      <c r="C4927" s="46"/>
      <c r="D4927" s="46"/>
      <c r="E4927" s="46"/>
      <c r="F4927" s="282"/>
      <c r="G4927" s="25"/>
      <c r="H4927" s="264"/>
    </row>
    <row r="4928" spans="1:8" s="26" customFormat="1" ht="20.25" customHeight="1" x14ac:dyDescent="0.2">
      <c r="A4928" s="42">
        <v>410000</v>
      </c>
      <c r="B4928" s="43" t="s">
        <v>42</v>
      </c>
      <c r="C4928" s="41">
        <f>C4929+C4935</f>
        <v>85033100</v>
      </c>
      <c r="D4928" s="41">
        <f>D4929+D4935</f>
        <v>90195400</v>
      </c>
      <c r="E4928" s="41">
        <f>E4929+E4935</f>
        <v>0</v>
      </c>
      <c r="F4928" s="283">
        <f t="shared" ref="F4928:F4949" si="1830">D4928/C4928*100</f>
        <v>106.07093002607219</v>
      </c>
      <c r="G4928" s="25"/>
      <c r="H4928" s="264"/>
    </row>
    <row r="4929" spans="1:8" s="26" customFormat="1" ht="40.5" customHeight="1" x14ac:dyDescent="0.2">
      <c r="A4929" s="42">
        <v>413000</v>
      </c>
      <c r="B4929" s="47" t="s">
        <v>95</v>
      </c>
      <c r="C4929" s="63">
        <f>SUM(C4930:C4934)</f>
        <v>84657600</v>
      </c>
      <c r="D4929" s="63">
        <f>SUM(D4930:D4934)</f>
        <v>89317000</v>
      </c>
      <c r="E4929" s="63">
        <f>SUM(E4930:E4934)</f>
        <v>0</v>
      </c>
      <c r="F4929" s="283">
        <f t="shared" si="1830"/>
        <v>105.50381773166259</v>
      </c>
      <c r="G4929" s="25"/>
      <c r="H4929" s="264"/>
    </row>
    <row r="4930" spans="1:8" s="26" customFormat="1" ht="40.5" customHeight="1" x14ac:dyDescent="0.2">
      <c r="A4930" s="52">
        <v>413100</v>
      </c>
      <c r="B4930" s="45" t="s">
        <v>96</v>
      </c>
      <c r="C4930" s="54">
        <v>73751600</v>
      </c>
      <c r="D4930" s="46">
        <v>83091700</v>
      </c>
      <c r="E4930" s="54">
        <v>0</v>
      </c>
      <c r="F4930" s="280">
        <f t="shared" si="1830"/>
        <v>112.66426762266852</v>
      </c>
      <c r="G4930" s="25"/>
      <c r="H4930" s="264"/>
    </row>
    <row r="4931" spans="1:8" s="26" customFormat="1" ht="60.75" customHeight="1" x14ac:dyDescent="0.2">
      <c r="A4931" s="52">
        <v>413100</v>
      </c>
      <c r="B4931" s="45" t="s">
        <v>97</v>
      </c>
      <c r="C4931" s="54">
        <v>1760400</v>
      </c>
      <c r="D4931" s="46">
        <v>1707100</v>
      </c>
      <c r="E4931" s="54">
        <v>0</v>
      </c>
      <c r="F4931" s="280">
        <f t="shared" si="1830"/>
        <v>96.972279027493741</v>
      </c>
      <c r="G4931" s="25"/>
      <c r="H4931" s="264"/>
    </row>
    <row r="4932" spans="1:8" s="26" customFormat="1" ht="40.5" customHeight="1" x14ac:dyDescent="0.2">
      <c r="A4932" s="52">
        <v>413100</v>
      </c>
      <c r="B4932" s="45" t="s">
        <v>98</v>
      </c>
      <c r="C4932" s="54">
        <v>6747000</v>
      </c>
      <c r="D4932" s="46">
        <v>2875700</v>
      </c>
      <c r="E4932" s="54">
        <v>0</v>
      </c>
      <c r="F4932" s="280">
        <f t="shared" si="1830"/>
        <v>42.621906032310655</v>
      </c>
      <c r="G4932" s="25"/>
      <c r="H4932" s="264"/>
    </row>
    <row r="4933" spans="1:8" s="26" customFormat="1" ht="40.5" customHeight="1" x14ac:dyDescent="0.2">
      <c r="A4933" s="52">
        <v>413300</v>
      </c>
      <c r="B4933" s="45" t="s">
        <v>101</v>
      </c>
      <c r="C4933" s="54">
        <v>2276600</v>
      </c>
      <c r="D4933" s="46">
        <v>1642500</v>
      </c>
      <c r="E4933" s="54">
        <v>0</v>
      </c>
      <c r="F4933" s="280">
        <f t="shared" si="1830"/>
        <v>72.147061407361861</v>
      </c>
      <c r="G4933" s="25"/>
      <c r="H4933" s="264"/>
    </row>
    <row r="4934" spans="1:8" s="26" customFormat="1" ht="20.25" customHeight="1" x14ac:dyDescent="0.2">
      <c r="A4934" s="52">
        <v>413900</v>
      </c>
      <c r="B4934" s="279" t="s">
        <v>105</v>
      </c>
      <c r="C4934" s="54">
        <v>122000</v>
      </c>
      <c r="D4934" s="54">
        <v>0</v>
      </c>
      <c r="E4934" s="54">
        <v>0</v>
      </c>
      <c r="F4934" s="280">
        <f t="shared" si="1830"/>
        <v>0</v>
      </c>
      <c r="G4934" s="25"/>
      <c r="H4934" s="264"/>
    </row>
    <row r="4935" spans="1:8" s="51" customFormat="1" ht="20.25" customHeight="1" x14ac:dyDescent="0.2">
      <c r="A4935" s="42">
        <v>419000</v>
      </c>
      <c r="B4935" s="47" t="s">
        <v>201</v>
      </c>
      <c r="C4935" s="41">
        <f t="shared" ref="C4935" si="1831">C4936</f>
        <v>375500</v>
      </c>
      <c r="D4935" s="41">
        <f t="shared" ref="D4935" si="1832">D4936</f>
        <v>878400</v>
      </c>
      <c r="E4935" s="41">
        <f t="shared" ref="E4935" si="1833">E4936</f>
        <v>0</v>
      </c>
      <c r="F4935" s="283">
        <f t="shared" si="1830"/>
        <v>233.92809587217042</v>
      </c>
      <c r="G4935" s="266"/>
      <c r="H4935" s="264"/>
    </row>
    <row r="4936" spans="1:8" s="26" customFormat="1" ht="20.25" customHeight="1" x14ac:dyDescent="0.2">
      <c r="A4936" s="52">
        <v>419100</v>
      </c>
      <c r="B4936" s="45" t="s">
        <v>201</v>
      </c>
      <c r="C4936" s="54">
        <v>375500</v>
      </c>
      <c r="D4936" s="46">
        <v>878400</v>
      </c>
      <c r="E4936" s="54">
        <v>0</v>
      </c>
      <c r="F4936" s="280">
        <f t="shared" si="1830"/>
        <v>233.92809587217042</v>
      </c>
      <c r="G4936" s="25"/>
      <c r="H4936" s="264"/>
    </row>
    <row r="4937" spans="1:8" s="26" customFormat="1" ht="40.5" customHeight="1" x14ac:dyDescent="0.2">
      <c r="A4937" s="42">
        <v>620000</v>
      </c>
      <c r="B4937" s="47" t="s">
        <v>267</v>
      </c>
      <c r="C4937" s="41">
        <f t="shared" ref="C4937" si="1834">C4938</f>
        <v>423016300</v>
      </c>
      <c r="D4937" s="41">
        <f t="shared" ref="D4937" si="1835">D4938</f>
        <v>453737200</v>
      </c>
      <c r="E4937" s="41">
        <f t="shared" ref="E4937" si="1836">E4938</f>
        <v>0</v>
      </c>
      <c r="F4937" s="283">
        <f t="shared" si="1830"/>
        <v>107.26234426427538</v>
      </c>
      <c r="G4937" s="25"/>
      <c r="H4937" s="264"/>
    </row>
    <row r="4938" spans="1:8" s="26" customFormat="1" ht="20.25" customHeight="1" x14ac:dyDescent="0.2">
      <c r="A4938" s="42">
        <v>621000</v>
      </c>
      <c r="B4938" s="47" t="s">
        <v>268</v>
      </c>
      <c r="C4938" s="41">
        <f>SUM(C4939:C4944)</f>
        <v>423016300</v>
      </c>
      <c r="D4938" s="41">
        <f>SUM(D4939:D4944)</f>
        <v>453737200</v>
      </c>
      <c r="E4938" s="41">
        <f>SUM(E4939:E4944)</f>
        <v>0</v>
      </c>
      <c r="F4938" s="283">
        <f t="shared" si="1830"/>
        <v>107.26234426427538</v>
      </c>
      <c r="G4938" s="25"/>
      <c r="H4938" s="264"/>
    </row>
    <row r="4939" spans="1:8" s="26" customFormat="1" ht="40.5" customHeight="1" x14ac:dyDescent="0.2">
      <c r="A4939" s="52">
        <v>621100</v>
      </c>
      <c r="B4939" s="45" t="s">
        <v>269</v>
      </c>
      <c r="C4939" s="54">
        <v>215444700</v>
      </c>
      <c r="D4939" s="46">
        <v>284134600</v>
      </c>
      <c r="E4939" s="54">
        <v>0</v>
      </c>
      <c r="F4939" s="280">
        <f t="shared" si="1830"/>
        <v>131.88284511060147</v>
      </c>
      <c r="G4939" s="25"/>
      <c r="H4939" s="264"/>
    </row>
    <row r="4940" spans="1:8" s="26" customFormat="1" ht="81" customHeight="1" x14ac:dyDescent="0.2">
      <c r="A4940" s="52">
        <v>621100</v>
      </c>
      <c r="B4940" s="45" t="s">
        <v>270</v>
      </c>
      <c r="C4940" s="54">
        <v>25601900</v>
      </c>
      <c r="D4940" s="46">
        <v>25303100</v>
      </c>
      <c r="E4940" s="54">
        <v>0</v>
      </c>
      <c r="F4940" s="280">
        <f t="shared" si="1830"/>
        <v>98.832899120768374</v>
      </c>
      <c r="G4940" s="25"/>
      <c r="H4940" s="264"/>
    </row>
    <row r="4941" spans="1:8" s="26" customFormat="1" ht="40.5" customHeight="1" x14ac:dyDescent="0.2">
      <c r="A4941" s="298">
        <v>621100</v>
      </c>
      <c r="B4941" s="88" t="s">
        <v>271</v>
      </c>
      <c r="C4941" s="54">
        <v>152527800</v>
      </c>
      <c r="D4941" s="46">
        <v>115267200</v>
      </c>
      <c r="E4941" s="54">
        <v>0</v>
      </c>
      <c r="F4941" s="280">
        <f t="shared" si="1830"/>
        <v>75.571272908938568</v>
      </c>
      <c r="G4941" s="25"/>
      <c r="H4941" s="264"/>
    </row>
    <row r="4942" spans="1:8" s="26" customFormat="1" ht="40.5" customHeight="1" x14ac:dyDescent="0.2">
      <c r="A4942" s="298">
        <v>621300</v>
      </c>
      <c r="B4942" s="88" t="s">
        <v>272</v>
      </c>
      <c r="C4942" s="54">
        <v>22669700</v>
      </c>
      <c r="D4942" s="46">
        <v>17857200</v>
      </c>
      <c r="E4942" s="54">
        <v>0</v>
      </c>
      <c r="F4942" s="280">
        <f t="shared" si="1830"/>
        <v>78.771223262769254</v>
      </c>
      <c r="G4942" s="25"/>
      <c r="H4942" s="264"/>
    </row>
    <row r="4943" spans="1:8" s="26" customFormat="1" ht="60.75" customHeight="1" x14ac:dyDescent="0.2">
      <c r="A4943" s="52">
        <v>621900</v>
      </c>
      <c r="B4943" s="45" t="s">
        <v>274</v>
      </c>
      <c r="C4943" s="54">
        <v>6771100</v>
      </c>
      <c r="D4943" s="46">
        <v>11175100</v>
      </c>
      <c r="E4943" s="54">
        <v>0</v>
      </c>
      <c r="F4943" s="280">
        <f t="shared" si="1830"/>
        <v>165.04113068777599</v>
      </c>
      <c r="G4943" s="25"/>
      <c r="H4943" s="264"/>
    </row>
    <row r="4944" spans="1:8" s="26" customFormat="1" ht="20.25" customHeight="1" x14ac:dyDescent="0.2">
      <c r="A4944" s="52">
        <v>621900</v>
      </c>
      <c r="B4944" s="45" t="s">
        <v>275</v>
      </c>
      <c r="C4944" s="54">
        <v>1100</v>
      </c>
      <c r="D4944" s="54">
        <v>0</v>
      </c>
      <c r="E4944" s="54">
        <v>0</v>
      </c>
      <c r="F4944" s="280">
        <f t="shared" si="1830"/>
        <v>0</v>
      </c>
      <c r="G4944" s="25"/>
      <c r="H4944" s="264"/>
    </row>
    <row r="4945" spans="1:8" s="51" customFormat="1" ht="20.25" customHeight="1" x14ac:dyDescent="0.2">
      <c r="A4945" s="42">
        <v>630000</v>
      </c>
      <c r="B4945" s="47" t="s">
        <v>303</v>
      </c>
      <c r="C4945" s="41">
        <f t="shared" ref="C4945" si="1837">C4946</f>
        <v>173100</v>
      </c>
      <c r="D4945" s="41">
        <f t="shared" ref="D4945" si="1838">D4946</f>
        <v>0</v>
      </c>
      <c r="E4945" s="41">
        <f t="shared" ref="E4945" si="1839">E4946</f>
        <v>0</v>
      </c>
      <c r="F4945" s="283">
        <f t="shared" si="1830"/>
        <v>0</v>
      </c>
      <c r="G4945" s="266"/>
      <c r="H4945" s="264"/>
    </row>
    <row r="4946" spans="1:8" s="51" customFormat="1" ht="20.25" customHeight="1" x14ac:dyDescent="0.2">
      <c r="A4946" s="42">
        <v>631000</v>
      </c>
      <c r="B4946" s="47" t="s">
        <v>278</v>
      </c>
      <c r="C4946" s="41">
        <f>C4947+C4948+0</f>
        <v>173100</v>
      </c>
      <c r="D4946" s="41">
        <f>D4947+D4948+0</f>
        <v>0</v>
      </c>
      <c r="E4946" s="41">
        <f>E4947+E4948+0</f>
        <v>0</v>
      </c>
      <c r="F4946" s="283">
        <f t="shared" si="1830"/>
        <v>0</v>
      </c>
      <c r="G4946" s="266"/>
      <c r="H4946" s="264"/>
    </row>
    <row r="4947" spans="1:8" s="26" customFormat="1" ht="40.5" customHeight="1" x14ac:dyDescent="0.2">
      <c r="A4947" s="52">
        <v>631900</v>
      </c>
      <c r="B4947" s="45" t="s">
        <v>276</v>
      </c>
      <c r="C4947" s="54">
        <v>169900</v>
      </c>
      <c r="D4947" s="46">
        <v>0</v>
      </c>
      <c r="E4947" s="54">
        <v>0</v>
      </c>
      <c r="F4947" s="280">
        <f t="shared" si="1830"/>
        <v>0</v>
      </c>
      <c r="G4947" s="25"/>
      <c r="H4947" s="264"/>
    </row>
    <row r="4948" spans="1:8" s="26" customFormat="1" ht="20.25" customHeight="1" x14ac:dyDescent="0.2">
      <c r="A4948" s="52">
        <v>631900</v>
      </c>
      <c r="B4948" s="45" t="s">
        <v>283</v>
      </c>
      <c r="C4948" s="54">
        <v>3200</v>
      </c>
      <c r="D4948" s="54">
        <v>0</v>
      </c>
      <c r="E4948" s="54">
        <v>0</v>
      </c>
      <c r="F4948" s="280">
        <f t="shared" si="1830"/>
        <v>0</v>
      </c>
      <c r="G4948" s="25"/>
      <c r="H4948" s="264"/>
    </row>
    <row r="4949" spans="1:8" s="26" customFormat="1" ht="20.25" customHeight="1" x14ac:dyDescent="0.2">
      <c r="A4949" s="44"/>
      <c r="B4949" s="47" t="s">
        <v>527</v>
      </c>
      <c r="C4949" s="41">
        <f>C4928+C4937+C4945</f>
        <v>508222500</v>
      </c>
      <c r="D4949" s="41">
        <f>D4928+D4937+D4945</f>
        <v>543932600</v>
      </c>
      <c r="E4949" s="41">
        <f>E4928+E4937+E4945</f>
        <v>0</v>
      </c>
      <c r="F4949" s="142">
        <f t="shared" si="1830"/>
        <v>107.02646970568992</v>
      </c>
      <c r="G4949" s="25"/>
      <c r="H4949" s="264"/>
    </row>
    <row r="4950" spans="1:8" s="26" customFormat="1" ht="20.25" customHeight="1" x14ac:dyDescent="0.2">
      <c r="A4950" s="39"/>
      <c r="B4950" s="40"/>
      <c r="C4950" s="46"/>
      <c r="D4950" s="46"/>
      <c r="E4950" s="46"/>
      <c r="F4950" s="282"/>
      <c r="G4950" s="25"/>
      <c r="H4950" s="264"/>
    </row>
    <row r="4951" spans="1:8" s="26" customFormat="1" ht="20.25" customHeight="1" x14ac:dyDescent="0.2">
      <c r="A4951" s="44" t="s">
        <v>528</v>
      </c>
      <c r="B4951" s="47"/>
      <c r="C4951" s="46"/>
      <c r="D4951" s="46"/>
      <c r="E4951" s="46"/>
      <c r="F4951" s="282"/>
      <c r="G4951" s="25"/>
      <c r="H4951" s="264"/>
    </row>
    <row r="4952" spans="1:8" s="26" customFormat="1" ht="20.25" customHeight="1" x14ac:dyDescent="0.2">
      <c r="A4952" s="44" t="s">
        <v>369</v>
      </c>
      <c r="B4952" s="47"/>
      <c r="C4952" s="46"/>
      <c r="D4952" s="46"/>
      <c r="E4952" s="46"/>
      <c r="F4952" s="282"/>
      <c r="G4952" s="25"/>
      <c r="H4952" s="264"/>
    </row>
    <row r="4953" spans="1:8" s="26" customFormat="1" ht="20.25" customHeight="1" x14ac:dyDescent="0.2">
      <c r="A4953" s="44" t="s">
        <v>523</v>
      </c>
      <c r="B4953" s="47"/>
      <c r="C4953" s="46"/>
      <c r="D4953" s="46"/>
      <c r="E4953" s="46"/>
      <c r="F4953" s="282"/>
      <c r="G4953" s="25"/>
      <c r="H4953" s="264"/>
    </row>
    <row r="4954" spans="1:8" s="26" customFormat="1" ht="20.25" customHeight="1" x14ac:dyDescent="0.2">
      <c r="A4954" s="44" t="s">
        <v>293</v>
      </c>
      <c r="B4954" s="47"/>
      <c r="C4954" s="46"/>
      <c r="D4954" s="46"/>
      <c r="E4954" s="46"/>
      <c r="F4954" s="282"/>
      <c r="G4954" s="25"/>
      <c r="H4954" s="264"/>
    </row>
    <row r="4955" spans="1:8" s="26" customFormat="1" ht="20.25" customHeight="1" x14ac:dyDescent="0.2">
      <c r="A4955" s="62"/>
      <c r="B4955" s="72"/>
      <c r="C4955" s="46"/>
      <c r="D4955" s="46"/>
      <c r="E4955" s="46"/>
      <c r="F4955" s="282"/>
      <c r="G4955" s="25"/>
      <c r="H4955" s="264"/>
    </row>
    <row r="4956" spans="1:8" s="26" customFormat="1" ht="20.25" customHeight="1" x14ac:dyDescent="0.2">
      <c r="A4956" s="42">
        <v>410000</v>
      </c>
      <c r="B4956" s="43" t="s">
        <v>42</v>
      </c>
      <c r="C4956" s="41">
        <f t="shared" ref="C4956" si="1840">C4957</f>
        <v>125452800</v>
      </c>
      <c r="D4956" s="41">
        <f t="shared" ref="D4956" si="1841">D4957</f>
        <v>156455500</v>
      </c>
      <c r="E4956" s="41">
        <f t="shared" ref="E4956" si="1842">E4957</f>
        <v>0</v>
      </c>
      <c r="F4956" s="283">
        <f t="shared" ref="F4956:F4964" si="1843">D4956/C4956*100</f>
        <v>124.71264092949698</v>
      </c>
      <c r="G4956" s="25"/>
      <c r="H4956" s="264"/>
    </row>
    <row r="4957" spans="1:8" s="26" customFormat="1" ht="40.5" customHeight="1" x14ac:dyDescent="0.2">
      <c r="A4957" s="42">
        <v>413000</v>
      </c>
      <c r="B4957" s="47" t="s">
        <v>95</v>
      </c>
      <c r="C4957" s="41">
        <f t="shared" ref="C4957" si="1844">SUM(C4958:C4960)</f>
        <v>125452800</v>
      </c>
      <c r="D4957" s="41">
        <f>SUM(D4958:D4960)</f>
        <v>156455500</v>
      </c>
      <c r="E4957" s="41">
        <f>SUM(E4958:E4960)</f>
        <v>0</v>
      </c>
      <c r="F4957" s="283">
        <f t="shared" si="1843"/>
        <v>124.71264092949698</v>
      </c>
      <c r="G4957" s="25"/>
      <c r="H4957" s="264"/>
    </row>
    <row r="4958" spans="1:8" s="26" customFormat="1" ht="40.5" customHeight="1" x14ac:dyDescent="0.2">
      <c r="A4958" s="52">
        <v>413100</v>
      </c>
      <c r="B4958" s="45" t="s">
        <v>99</v>
      </c>
      <c r="C4958" s="54">
        <v>29245900</v>
      </c>
      <c r="D4958" s="46">
        <v>29230100</v>
      </c>
      <c r="E4958" s="54">
        <v>0</v>
      </c>
      <c r="F4958" s="280">
        <f t="shared" si="1843"/>
        <v>99.945975333294584</v>
      </c>
      <c r="G4958" s="25"/>
      <c r="H4958" s="264"/>
    </row>
    <row r="4959" spans="1:8" s="26" customFormat="1" ht="40.5" customHeight="1" x14ac:dyDescent="0.2">
      <c r="A4959" s="52">
        <v>413400</v>
      </c>
      <c r="B4959" s="45" t="s">
        <v>102</v>
      </c>
      <c r="C4959" s="54">
        <v>81150200</v>
      </c>
      <c r="D4959" s="46">
        <v>113577400</v>
      </c>
      <c r="E4959" s="54">
        <v>0</v>
      </c>
      <c r="F4959" s="280">
        <f t="shared" si="1843"/>
        <v>139.95948253978426</v>
      </c>
      <c r="G4959" s="25"/>
      <c r="H4959" s="264"/>
    </row>
    <row r="4960" spans="1:8" s="26" customFormat="1" ht="40.5" customHeight="1" x14ac:dyDescent="0.2">
      <c r="A4960" s="52">
        <v>413700</v>
      </c>
      <c r="B4960" s="45" t="s">
        <v>103</v>
      </c>
      <c r="C4960" s="54">
        <v>15056700</v>
      </c>
      <c r="D4960" s="46">
        <v>13648000</v>
      </c>
      <c r="E4960" s="54">
        <v>0</v>
      </c>
      <c r="F4960" s="280">
        <f t="shared" si="1843"/>
        <v>90.644032224856701</v>
      </c>
      <c r="G4960" s="25"/>
      <c r="H4960" s="264"/>
    </row>
    <row r="4961" spans="1:8" s="26" customFormat="1" ht="40.5" customHeight="1" x14ac:dyDescent="0.2">
      <c r="A4961" s="42">
        <v>620000</v>
      </c>
      <c r="B4961" s="47" t="s">
        <v>267</v>
      </c>
      <c r="C4961" s="41">
        <f t="shared" ref="C4961" si="1845">C4962</f>
        <v>383732500</v>
      </c>
      <c r="D4961" s="41">
        <f t="shared" ref="D4961" si="1846">D4962</f>
        <v>357103200</v>
      </c>
      <c r="E4961" s="41">
        <f t="shared" ref="E4961" si="1847">E4962</f>
        <v>0</v>
      </c>
      <c r="F4961" s="283">
        <f t="shared" si="1843"/>
        <v>93.060452268181621</v>
      </c>
      <c r="G4961" s="25"/>
      <c r="H4961" s="264"/>
    </row>
    <row r="4962" spans="1:8" s="26" customFormat="1" ht="20.25" customHeight="1" x14ac:dyDescent="0.2">
      <c r="A4962" s="42">
        <v>621000</v>
      </c>
      <c r="B4962" s="47" t="s">
        <v>268</v>
      </c>
      <c r="C4962" s="41">
        <f>SUM(C4963:C4963)</f>
        <v>383732500</v>
      </c>
      <c r="D4962" s="41">
        <f>SUM(D4963:D4963)</f>
        <v>357103200</v>
      </c>
      <c r="E4962" s="41">
        <f>SUM(E4963:E4963)</f>
        <v>0</v>
      </c>
      <c r="F4962" s="283">
        <f t="shared" si="1843"/>
        <v>93.060452268181621</v>
      </c>
      <c r="G4962" s="25"/>
      <c r="H4962" s="264"/>
    </row>
    <row r="4963" spans="1:8" s="26" customFormat="1" ht="40.5" customHeight="1" x14ac:dyDescent="0.2">
      <c r="A4963" s="52">
        <v>621400</v>
      </c>
      <c r="B4963" s="45" t="s">
        <v>273</v>
      </c>
      <c r="C4963" s="54">
        <v>383732500</v>
      </c>
      <c r="D4963" s="46">
        <v>357103200</v>
      </c>
      <c r="E4963" s="54">
        <v>0</v>
      </c>
      <c r="F4963" s="280">
        <f t="shared" si="1843"/>
        <v>93.060452268181621</v>
      </c>
      <c r="G4963" s="25"/>
      <c r="H4963" s="264"/>
    </row>
    <row r="4964" spans="1:8" s="26" customFormat="1" ht="20.25" customHeight="1" x14ac:dyDescent="0.2">
      <c r="A4964" s="83"/>
      <c r="B4964" s="47" t="s">
        <v>529</v>
      </c>
      <c r="C4964" s="100">
        <f>C4956+C4961+0+0</f>
        <v>509185300</v>
      </c>
      <c r="D4964" s="100">
        <f>D4956+D4961+0+0</f>
        <v>513558700</v>
      </c>
      <c r="E4964" s="100">
        <f>E4956+E4961+0+0</f>
        <v>0</v>
      </c>
      <c r="F4964" s="142">
        <f t="shared" si="1843"/>
        <v>100.85890146475163</v>
      </c>
      <c r="G4964" s="25"/>
      <c r="H4964" s="264"/>
    </row>
    <row r="4965" spans="1:8" s="26" customFormat="1" ht="20.25" customHeight="1" x14ac:dyDescent="0.2">
      <c r="A4965" s="39"/>
      <c r="B4965" s="40"/>
      <c r="C4965" s="46"/>
      <c r="D4965" s="46"/>
      <c r="E4965" s="46"/>
      <c r="F4965" s="282"/>
      <c r="G4965" s="25"/>
      <c r="H4965" s="264"/>
    </row>
    <row r="4966" spans="1:8" s="26" customFormat="1" ht="20.25" customHeight="1" x14ac:dyDescent="0.2">
      <c r="A4966" s="44" t="s">
        <v>530</v>
      </c>
      <c r="B4966" s="47"/>
      <c r="C4966" s="46"/>
      <c r="D4966" s="46"/>
      <c r="E4966" s="46"/>
      <c r="F4966" s="282"/>
      <c r="G4966" s="25"/>
      <c r="H4966" s="264"/>
    </row>
    <row r="4967" spans="1:8" s="26" customFormat="1" ht="20.25" customHeight="1" x14ac:dyDescent="0.2">
      <c r="A4967" s="44" t="s">
        <v>369</v>
      </c>
      <c r="B4967" s="47"/>
      <c r="C4967" s="46"/>
      <c r="D4967" s="46"/>
      <c r="E4967" s="46"/>
      <c r="F4967" s="282"/>
      <c r="G4967" s="25"/>
      <c r="H4967" s="264"/>
    </row>
    <row r="4968" spans="1:8" s="26" customFormat="1" ht="20.25" customHeight="1" x14ac:dyDescent="0.2">
      <c r="A4968" s="44" t="s">
        <v>523</v>
      </c>
      <c r="B4968" s="47"/>
      <c r="C4968" s="46"/>
      <c r="D4968" s="46"/>
      <c r="E4968" s="46"/>
      <c r="F4968" s="282"/>
      <c r="G4968" s="25"/>
      <c r="H4968" s="264"/>
    </row>
    <row r="4969" spans="1:8" s="26" customFormat="1" ht="20.25" customHeight="1" x14ac:dyDescent="0.2">
      <c r="A4969" s="44" t="s">
        <v>531</v>
      </c>
      <c r="B4969" s="47"/>
      <c r="C4969" s="46"/>
      <c r="D4969" s="46"/>
      <c r="E4969" s="46"/>
      <c r="F4969" s="282"/>
      <c r="G4969" s="25"/>
      <c r="H4969" s="264"/>
    </row>
    <row r="4970" spans="1:8" s="26" customFormat="1" ht="20.25" customHeight="1" x14ac:dyDescent="0.2">
      <c r="A4970" s="62"/>
      <c r="B4970" s="72"/>
      <c r="C4970" s="46"/>
      <c r="D4970" s="46"/>
      <c r="E4970" s="46"/>
      <c r="F4970" s="282"/>
      <c r="G4970" s="25"/>
      <c r="H4970" s="264"/>
    </row>
    <row r="4971" spans="1:8" s="26" customFormat="1" ht="20.25" customHeight="1" x14ac:dyDescent="0.2">
      <c r="A4971" s="42">
        <v>410000</v>
      </c>
      <c r="B4971" s="43" t="s">
        <v>42</v>
      </c>
      <c r="C4971" s="41">
        <f>0+C4972+0</f>
        <v>34550000</v>
      </c>
      <c r="D4971" s="41">
        <f>0+D4972+0</f>
        <v>14000000</v>
      </c>
      <c r="E4971" s="41">
        <f>0+E4972+0</f>
        <v>0</v>
      </c>
      <c r="F4971" s="283">
        <f t="shared" ref="F4971:F4982" si="1848">D4971/C4971*100</f>
        <v>40.520984081041966</v>
      </c>
      <c r="G4971" s="25"/>
      <c r="H4971" s="264"/>
    </row>
    <row r="4972" spans="1:8" s="26" customFormat="1" ht="20.25" customHeight="1" x14ac:dyDescent="0.2">
      <c r="A4972" s="42">
        <v>415000</v>
      </c>
      <c r="B4972" s="47" t="s">
        <v>118</v>
      </c>
      <c r="C4972" s="41">
        <f>SUM(C4973:C4973)</f>
        <v>34550000</v>
      </c>
      <c r="D4972" s="41">
        <f>SUM(D4973:D4973)</f>
        <v>14000000</v>
      </c>
      <c r="E4972" s="41">
        <f>SUM(E4973:E4973)</f>
        <v>0</v>
      </c>
      <c r="F4972" s="283">
        <f t="shared" si="1848"/>
        <v>40.520984081041966</v>
      </c>
      <c r="G4972" s="25"/>
      <c r="H4972" s="264"/>
    </row>
    <row r="4973" spans="1:8" s="26" customFormat="1" ht="20.25" customHeight="1" x14ac:dyDescent="0.2">
      <c r="A4973" s="52">
        <v>415200</v>
      </c>
      <c r="B4973" s="45" t="s">
        <v>123</v>
      </c>
      <c r="C4973" s="54">
        <v>34550000</v>
      </c>
      <c r="D4973" s="46">
        <v>14000000</v>
      </c>
      <c r="E4973" s="54">
        <v>0</v>
      </c>
      <c r="F4973" s="280">
        <f t="shared" si="1848"/>
        <v>40.520984081041966</v>
      </c>
      <c r="G4973" s="25"/>
      <c r="H4973" s="264"/>
    </row>
    <row r="4974" spans="1:8" s="26" customFormat="1" ht="40.5" customHeight="1" x14ac:dyDescent="0.2">
      <c r="A4974" s="42">
        <v>480000</v>
      </c>
      <c r="B4974" s="47" t="s">
        <v>202</v>
      </c>
      <c r="C4974" s="41">
        <f t="shared" ref="C4974" si="1849">C4975+C4977</f>
        <v>28576000</v>
      </c>
      <c r="D4974" s="41">
        <f>D4975+D4977</f>
        <v>14000000</v>
      </c>
      <c r="E4974" s="41">
        <f>E4975+E4977</f>
        <v>0</v>
      </c>
      <c r="F4974" s="283">
        <f t="shared" si="1848"/>
        <v>48.992161254199331</v>
      </c>
      <c r="G4974" s="25"/>
      <c r="H4974" s="264"/>
    </row>
    <row r="4975" spans="1:8" s="26" customFormat="1" ht="40.5" customHeight="1" x14ac:dyDescent="0.2">
      <c r="A4975" s="42">
        <v>487000</v>
      </c>
      <c r="B4975" s="47" t="s">
        <v>25</v>
      </c>
      <c r="C4975" s="41">
        <f t="shared" ref="C4975" si="1850">SUM(C4976)</f>
        <v>17526000</v>
      </c>
      <c r="D4975" s="41">
        <f t="shared" ref="D4975" si="1851">SUM(D4976)</f>
        <v>10000000</v>
      </c>
      <c r="E4975" s="41">
        <f t="shared" ref="E4975" si="1852">SUM(E4976)</f>
        <v>0</v>
      </c>
      <c r="F4975" s="283">
        <f t="shared" si="1848"/>
        <v>57.058085130663017</v>
      </c>
      <c r="G4975" s="25"/>
      <c r="H4975" s="264"/>
    </row>
    <row r="4976" spans="1:8" s="26" customFormat="1" ht="40.5" customHeight="1" x14ac:dyDescent="0.2">
      <c r="A4976" s="52">
        <v>487300</v>
      </c>
      <c r="B4976" s="88" t="s">
        <v>217</v>
      </c>
      <c r="C4976" s="54">
        <v>17526000</v>
      </c>
      <c r="D4976" s="46">
        <v>10000000</v>
      </c>
      <c r="E4976" s="54">
        <v>0</v>
      </c>
      <c r="F4976" s="280">
        <f t="shared" si="1848"/>
        <v>57.058085130663017</v>
      </c>
      <c r="G4976" s="25"/>
      <c r="H4976" s="264"/>
    </row>
    <row r="4977" spans="1:8" s="51" customFormat="1" ht="40.5" customHeight="1" x14ac:dyDescent="0.2">
      <c r="A4977" s="42">
        <v>488000</v>
      </c>
      <c r="B4977" s="47" t="s">
        <v>29</v>
      </c>
      <c r="C4977" s="41">
        <f t="shared" ref="C4977" si="1853">C4978</f>
        <v>11050000</v>
      </c>
      <c r="D4977" s="41">
        <f t="shared" ref="D4977" si="1854">D4978</f>
        <v>4000000</v>
      </c>
      <c r="E4977" s="41">
        <f t="shared" ref="E4977" si="1855">E4978</f>
        <v>0</v>
      </c>
      <c r="F4977" s="283">
        <f t="shared" si="1848"/>
        <v>36.199095022624434</v>
      </c>
      <c r="G4977" s="266"/>
      <c r="H4977" s="264"/>
    </row>
    <row r="4978" spans="1:8" s="26" customFormat="1" ht="20.25" customHeight="1" x14ac:dyDescent="0.2">
      <c r="A4978" s="52">
        <v>488100</v>
      </c>
      <c r="B4978" s="88" t="s">
        <v>29</v>
      </c>
      <c r="C4978" s="54">
        <v>11050000</v>
      </c>
      <c r="D4978" s="54">
        <v>4000000</v>
      </c>
      <c r="E4978" s="54">
        <v>0</v>
      </c>
      <c r="F4978" s="280">
        <f t="shared" si="1848"/>
        <v>36.199095022624434</v>
      </c>
      <c r="G4978" s="25"/>
      <c r="H4978" s="264"/>
    </row>
    <row r="4979" spans="1:8" s="26" customFormat="1" ht="40.5" customHeight="1" x14ac:dyDescent="0.2">
      <c r="A4979" s="42">
        <v>510000</v>
      </c>
      <c r="B4979" s="47" t="s">
        <v>245</v>
      </c>
      <c r="C4979" s="41">
        <f>C4980+0+0</f>
        <v>34192000</v>
      </c>
      <c r="D4979" s="41">
        <f>D4980+0+0</f>
        <v>51000000</v>
      </c>
      <c r="E4979" s="41">
        <f>E4980+0+0</f>
        <v>0</v>
      </c>
      <c r="F4979" s="283">
        <f t="shared" si="1848"/>
        <v>149.15769770706598</v>
      </c>
      <c r="G4979" s="25"/>
      <c r="H4979" s="264"/>
    </row>
    <row r="4980" spans="1:8" s="26" customFormat="1" ht="40.5" customHeight="1" x14ac:dyDescent="0.2">
      <c r="A4980" s="42">
        <v>511000</v>
      </c>
      <c r="B4980" s="47" t="s">
        <v>246</v>
      </c>
      <c r="C4980" s="41">
        <f>SUM(C4981:C4984)</f>
        <v>34192000</v>
      </c>
      <c r="D4980" s="41">
        <f>SUM(D4981:D4984)</f>
        <v>51000000</v>
      </c>
      <c r="E4980" s="41">
        <f>SUM(E4981:E4984)</f>
        <v>0</v>
      </c>
      <c r="F4980" s="283">
        <f t="shared" si="1848"/>
        <v>149.15769770706598</v>
      </c>
      <c r="G4980" s="25"/>
      <c r="H4980" s="264"/>
    </row>
    <row r="4981" spans="1:8" s="26" customFormat="1" ht="40.5" customHeight="1" x14ac:dyDescent="0.2">
      <c r="A4981" s="52">
        <v>511100</v>
      </c>
      <c r="B4981" s="45" t="s">
        <v>247</v>
      </c>
      <c r="C4981" s="54">
        <v>18065000</v>
      </c>
      <c r="D4981" s="46">
        <v>16000000</v>
      </c>
      <c r="E4981" s="54">
        <v>0</v>
      </c>
      <c r="F4981" s="280">
        <f t="shared" si="1848"/>
        <v>88.569056185995024</v>
      </c>
      <c r="G4981" s="25"/>
      <c r="H4981" s="264"/>
    </row>
    <row r="4982" spans="1:8" s="26" customFormat="1" ht="60.75" customHeight="1" x14ac:dyDescent="0.2">
      <c r="A4982" s="52">
        <v>511200</v>
      </c>
      <c r="B4982" s="45" t="s">
        <v>248</v>
      </c>
      <c r="C4982" s="54">
        <v>5549000</v>
      </c>
      <c r="D4982" s="46">
        <v>6000000</v>
      </c>
      <c r="E4982" s="54">
        <v>0</v>
      </c>
      <c r="F4982" s="280">
        <f t="shared" si="1848"/>
        <v>108.1275905568571</v>
      </c>
      <c r="G4982" s="25"/>
      <c r="H4982" s="264"/>
    </row>
    <row r="4983" spans="1:8" s="26" customFormat="1" ht="20.25" customHeight="1" x14ac:dyDescent="0.2">
      <c r="A4983" s="52">
        <v>511300</v>
      </c>
      <c r="B4983" s="45" t="s">
        <v>249</v>
      </c>
      <c r="C4983" s="54">
        <v>978000</v>
      </c>
      <c r="D4983" s="46">
        <v>20000000</v>
      </c>
      <c r="E4983" s="54">
        <v>0</v>
      </c>
      <c r="F4983" s="280"/>
      <c r="G4983" s="25"/>
      <c r="H4983" s="264"/>
    </row>
    <row r="4984" spans="1:8" s="26" customFormat="1" ht="40.5" customHeight="1" x14ac:dyDescent="0.2">
      <c r="A4984" s="52">
        <v>511700</v>
      </c>
      <c r="B4984" s="45" t="s">
        <v>252</v>
      </c>
      <c r="C4984" s="54">
        <v>9600000</v>
      </c>
      <c r="D4984" s="46">
        <v>9000000</v>
      </c>
      <c r="E4984" s="54">
        <v>0</v>
      </c>
      <c r="F4984" s="280">
        <f t="shared" ref="F4984:F4989" si="1856">D4984/C4984*100</f>
        <v>93.75</v>
      </c>
      <c r="G4984" s="25"/>
      <c r="H4984" s="264"/>
    </row>
    <row r="4985" spans="1:8" s="51" customFormat="1" ht="20.25" customHeight="1" x14ac:dyDescent="0.2">
      <c r="A4985" s="42">
        <v>630000</v>
      </c>
      <c r="B4985" s="47" t="s">
        <v>303</v>
      </c>
      <c r="C4985" s="41">
        <f>C4986+0</f>
        <v>1453000</v>
      </c>
      <c r="D4985" s="41">
        <f>D4986+0</f>
        <v>2300000</v>
      </c>
      <c r="E4985" s="41">
        <f>E4986+0</f>
        <v>0</v>
      </c>
      <c r="F4985" s="283">
        <f t="shared" si="1856"/>
        <v>158.2931865106676</v>
      </c>
      <c r="G4985" s="266"/>
      <c r="H4985" s="264"/>
    </row>
    <row r="4986" spans="1:8" s="51" customFormat="1" ht="20.25" customHeight="1" x14ac:dyDescent="0.2">
      <c r="A4986" s="42">
        <v>631000</v>
      </c>
      <c r="B4986" s="47" t="s">
        <v>278</v>
      </c>
      <c r="C4986" s="41">
        <f>0+0+C4987</f>
        <v>1453000</v>
      </c>
      <c r="D4986" s="41">
        <f>0+0+D4987</f>
        <v>2300000</v>
      </c>
      <c r="E4986" s="41">
        <f>0+0+E4987</f>
        <v>0</v>
      </c>
      <c r="F4986" s="283">
        <f t="shared" si="1856"/>
        <v>158.2931865106676</v>
      </c>
      <c r="G4986" s="266"/>
      <c r="H4986" s="264"/>
    </row>
    <row r="4987" spans="1:8" s="26" customFormat="1" ht="40.5" customHeight="1" x14ac:dyDescent="0.2">
      <c r="A4987" s="52">
        <v>631100</v>
      </c>
      <c r="B4987" s="45" t="s">
        <v>279</v>
      </c>
      <c r="C4987" s="54">
        <v>1453000</v>
      </c>
      <c r="D4987" s="46">
        <v>2300000</v>
      </c>
      <c r="E4987" s="54">
        <v>0</v>
      </c>
      <c r="F4987" s="280">
        <f t="shared" si="1856"/>
        <v>158.2931865106676</v>
      </c>
      <c r="G4987" s="25"/>
      <c r="H4987" s="264"/>
    </row>
    <row r="4988" spans="1:8" s="26" customFormat="1" ht="20.25" customHeight="1" x14ac:dyDescent="0.2">
      <c r="A4988" s="83"/>
      <c r="B4988" s="47" t="s">
        <v>533</v>
      </c>
      <c r="C4988" s="41">
        <f>C4971+C4974+C4979+0+C4985</f>
        <v>98771000</v>
      </c>
      <c r="D4988" s="41">
        <f>D4971+D4974+D4979+0+D4985</f>
        <v>81300000</v>
      </c>
      <c r="E4988" s="41">
        <f>E4971+E4974+E4979+0+E4985</f>
        <v>0</v>
      </c>
      <c r="F4988" s="281">
        <f t="shared" si="1856"/>
        <v>82.311609683004122</v>
      </c>
      <c r="G4988" s="25"/>
      <c r="H4988" s="264"/>
    </row>
    <row r="4989" spans="1:8" s="26" customFormat="1" ht="20.25" customHeight="1" x14ac:dyDescent="0.2">
      <c r="A4989" s="82"/>
      <c r="B4989" s="76" t="s">
        <v>294</v>
      </c>
      <c r="C4989" s="80">
        <f>C4921+C4949+C4964+C4988</f>
        <v>1198507200</v>
      </c>
      <c r="D4989" s="80">
        <f>D4921+D4949+D4964+D4988</f>
        <v>1192710200</v>
      </c>
      <c r="E4989" s="80">
        <f>E4921+E4949+E4964+E4988</f>
        <v>163700000</v>
      </c>
      <c r="F4989" s="30">
        <f t="shared" si="1856"/>
        <v>99.516314962479996</v>
      </c>
      <c r="G4989" s="25"/>
      <c r="H4989" s="264"/>
    </row>
    <row r="4990" spans="1:8" s="26" customFormat="1" ht="20.25" customHeight="1" x14ac:dyDescent="0.2">
      <c r="A4990" s="62"/>
      <c r="B4990" s="40"/>
      <c r="C4990" s="63"/>
      <c r="D4990" s="63"/>
      <c r="E4990" s="63"/>
      <c r="F4990" s="145"/>
      <c r="G4990" s="25"/>
      <c r="H4990" s="264"/>
    </row>
  </sheetData>
  <mergeCells count="1">
    <mergeCell ref="A1637:F1637"/>
  </mergeCells>
  <printOptions horizontalCentered="1" gridLines="1"/>
  <pageMargins left="0" right="0" top="0.39370078740157483" bottom="0" header="0" footer="0"/>
  <pageSetup paperSize="9" scale="40" firstPageNumber="11" orientation="portrait" useFirstPageNumber="1" r:id="rId1"/>
  <headerFooter>
    <oddFooter>&amp;C&amp;18&amp;P</oddFooter>
  </headerFooter>
  <rowBreaks count="100" manualBreakCount="100">
    <brk id="62" max="16383" man="1"/>
    <brk id="111" max="16383" man="1"/>
    <brk id="154" max="16383" man="1"/>
    <brk id="219" max="16383" man="1"/>
    <brk id="290" max="16383" man="1"/>
    <brk id="326" max="16383" man="1"/>
    <brk id="385" max="16383" man="1"/>
    <brk id="433" max="16383" man="1"/>
    <brk id="502" max="16383" man="1"/>
    <brk id="562" max="16383" man="1"/>
    <brk id="631" max="16383" man="1"/>
    <brk id="669" max="16383" man="1"/>
    <brk id="707" max="16383" man="1"/>
    <brk id="780" max="16383" man="1"/>
    <brk id="840" max="16383" man="1"/>
    <brk id="879" max="16383" man="1"/>
    <brk id="916" max="16383" man="1"/>
    <brk id="970" max="16383" man="1"/>
    <brk id="1033" max="16383" man="1"/>
    <brk id="1099" max="16383" man="1"/>
    <brk id="1169" max="16383" man="1"/>
    <brk id="1239" max="16383" man="1"/>
    <brk id="1274" max="16383" man="1"/>
    <brk id="1312" max="16383" man="1"/>
    <brk id="1382" max="16383" man="1"/>
    <brk id="1435" max="16383" man="1"/>
    <brk id="1472" max="16383" man="1"/>
    <brk id="1541" max="16383" man="1"/>
    <brk id="1606" max="16383" man="1"/>
    <brk id="1669" max="16383" man="1"/>
    <brk id="1705" max="16383" man="1"/>
    <brk id="1772" max="16383" man="1"/>
    <brk id="1844" max="16383" man="1"/>
    <brk id="1912" max="16383" man="1"/>
    <brk id="1976" max="16383" man="1"/>
    <brk id="2046" max="16383" man="1"/>
    <brk id="2109" max="16383" man="1"/>
    <brk id="2152" max="16383" man="1"/>
    <brk id="2203" max="16383" man="1"/>
    <brk id="2248" max="16383" man="1"/>
    <brk id="2287" max="16383" man="1"/>
    <brk id="2329" max="16383" man="1"/>
    <brk id="2371" max="16383" man="1"/>
    <brk id="2406" max="16383" man="1"/>
    <brk id="2469" max="16383" man="1"/>
    <brk id="2535" max="16383" man="1"/>
    <brk id="2598" max="16383" man="1"/>
    <brk id="2640" max="16383" man="1"/>
    <brk id="2679" max="16383" man="1"/>
    <brk id="2749" max="16383" man="1"/>
    <brk id="2815" max="16383" man="1"/>
    <brk id="2880" max="16383" man="1"/>
    <brk id="2951" max="16383" man="1"/>
    <brk id="3015" max="16383" man="1"/>
    <brk id="3083" max="16383" man="1"/>
    <brk id="3121" max="16383" man="1"/>
    <brk id="3163" max="16383" man="1"/>
    <brk id="3233" max="16383" man="1"/>
    <brk id="3304" max="16383" man="1"/>
    <brk id="3370" max="16383" man="1"/>
    <brk id="3433" max="16383" man="1"/>
    <brk id="3497" max="16383" man="1"/>
    <brk id="3550" max="16383" man="1"/>
    <brk id="3622" max="16383" man="1"/>
    <brk id="3677" max="16383" man="1"/>
    <brk id="3728" max="5" man="1"/>
    <brk id="3739" max="16383" man="1"/>
    <brk id="3769" max="16383" man="1"/>
    <brk id="3795" max="16383" man="1"/>
    <brk id="3837" max="16383" man="1"/>
    <brk id="3874" max="16383" man="1"/>
    <brk id="3905" max="16383" man="1"/>
    <brk id="3941" max="16383" man="1"/>
    <brk id="3974" max="16383" man="1"/>
    <brk id="4021" max="16383" man="1"/>
    <brk id="4059" max="16383" man="1"/>
    <brk id="4108" max="16383" man="1"/>
    <brk id="4144" max="16383" man="1"/>
    <brk id="4194" max="5" man="1"/>
    <brk id="4204" max="16383" man="1"/>
    <brk id="4249" max="16383" man="1"/>
    <brk id="4288" max="16383" man="1"/>
    <brk id="4329" max="16383" man="1"/>
    <brk id="4369" max="16383" man="1"/>
    <brk id="4415" max="16383" man="1"/>
    <brk id="4450" max="16383" man="1"/>
    <brk id="4503" max="16383" man="1"/>
    <brk id="4546" max="16383" man="1"/>
    <brk id="4579" max="16383" man="1"/>
    <brk id="4615" max="16383" man="1"/>
    <brk id="4658" max="16383" man="1"/>
    <brk id="4701" max="16383" man="1"/>
    <brk id="4746" max="16383" man="1"/>
    <brk id="4788" max="16383" man="1"/>
    <brk id="4820" max="5" man="1"/>
    <brk id="4842" max="5" man="1"/>
    <brk id="4874" max="16383" man="1"/>
    <brk id="4911" max="5" man="1"/>
    <brk id="4921" max="16383" man="1"/>
    <brk id="49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4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4" sqref="A4"/>
    </sheetView>
  </sheetViews>
  <sheetFormatPr defaultColWidth="9.140625" defaultRowHeight="18.75" x14ac:dyDescent="0.2"/>
  <cols>
    <col min="1" max="1" width="19.140625" style="302" customWidth="1"/>
    <col min="2" max="2" width="106.140625" style="108" customWidth="1"/>
    <col min="3" max="3" width="28.28515625" style="128" customWidth="1"/>
    <col min="4" max="4" width="16.42578125" style="14" customWidth="1"/>
    <col min="5" max="5" width="13" style="14" customWidth="1"/>
    <col min="6" max="16384" width="9.140625" style="14"/>
  </cols>
  <sheetData>
    <row r="1" spans="1:3" s="13" customFormat="1" x14ac:dyDescent="0.2">
      <c r="A1" s="303"/>
      <c r="B1" s="101"/>
      <c r="C1" s="102"/>
    </row>
    <row r="2" spans="1:3" ht="110.25" customHeight="1" x14ac:dyDescent="0.2">
      <c r="A2" s="299" t="s">
        <v>41</v>
      </c>
      <c r="B2" s="1" t="s">
        <v>1</v>
      </c>
      <c r="C2" s="2" t="s">
        <v>866</v>
      </c>
    </row>
    <row r="3" spans="1:3" s="133" customFormat="1" ht="18" customHeight="1" x14ac:dyDescent="0.2">
      <c r="A3" s="311">
        <v>1</v>
      </c>
      <c r="B3" s="104">
        <v>2</v>
      </c>
      <c r="C3" s="103">
        <v>3</v>
      </c>
    </row>
    <row r="4" spans="1:3" x14ac:dyDescent="0.2">
      <c r="B4" s="105"/>
      <c r="C4" s="106"/>
    </row>
    <row r="5" spans="1:3" ht="19.5" x14ac:dyDescent="0.2">
      <c r="A5" s="107"/>
      <c r="C5" s="109"/>
    </row>
    <row r="6" spans="1:3" ht="37.5" customHeight="1" x14ac:dyDescent="0.2">
      <c r="A6" s="310" t="s">
        <v>822</v>
      </c>
      <c r="B6" s="310"/>
      <c r="C6" s="14"/>
    </row>
    <row r="7" spans="1:3" ht="19.5" x14ac:dyDescent="0.2">
      <c r="A7" s="110"/>
      <c r="B7" s="111" t="s">
        <v>289</v>
      </c>
      <c r="C7" s="109"/>
    </row>
    <row r="8" spans="1:3" s="13" customFormat="1" x14ac:dyDescent="0.2">
      <c r="A8" s="112"/>
      <c r="B8" s="278"/>
      <c r="C8" s="113"/>
    </row>
    <row r="9" spans="1:3" s="13" customFormat="1" x14ac:dyDescent="0.2">
      <c r="A9" s="22"/>
      <c r="B9" s="278"/>
      <c r="C9" s="114"/>
    </row>
    <row r="10" spans="1:3" s="13" customFormat="1" ht="19.5" x14ac:dyDescent="0.2">
      <c r="A10" s="20" t="s">
        <v>330</v>
      </c>
      <c r="B10" s="18"/>
      <c r="C10" s="114"/>
    </row>
    <row r="11" spans="1:3" s="13" customFormat="1" ht="19.5" x14ac:dyDescent="0.2">
      <c r="A11" s="20" t="s">
        <v>315</v>
      </c>
      <c r="B11" s="18"/>
      <c r="C11" s="114"/>
    </row>
    <row r="12" spans="1:3" s="13" customFormat="1" ht="19.5" x14ac:dyDescent="0.2">
      <c r="A12" s="20" t="s">
        <v>331</v>
      </c>
      <c r="B12" s="18"/>
      <c r="C12" s="114"/>
    </row>
    <row r="13" spans="1:3" s="13" customFormat="1" ht="19.5" x14ac:dyDescent="0.2">
      <c r="A13" s="20" t="s">
        <v>332</v>
      </c>
      <c r="B13" s="18"/>
      <c r="C13" s="114"/>
    </row>
    <row r="14" spans="1:3" s="13" customFormat="1" x14ac:dyDescent="0.2">
      <c r="A14" s="20"/>
      <c r="B14" s="15"/>
      <c r="C14" s="113"/>
    </row>
    <row r="15" spans="1:3" s="122" customFormat="1" x14ac:dyDescent="0.2">
      <c r="A15" s="300">
        <v>720000</v>
      </c>
      <c r="B15" s="3" t="s">
        <v>12</v>
      </c>
      <c r="C15" s="113">
        <f t="shared" ref="C15:C16" si="0">C16</f>
        <v>38000</v>
      </c>
    </row>
    <row r="16" spans="1:3" s="13" customFormat="1" ht="19.5" x14ac:dyDescent="0.2">
      <c r="A16" s="21">
        <v>729000</v>
      </c>
      <c r="B16" s="7" t="s">
        <v>22</v>
      </c>
      <c r="C16" s="115">
        <f t="shared" si="0"/>
        <v>38000</v>
      </c>
    </row>
    <row r="17" spans="1:3" s="13" customFormat="1" x14ac:dyDescent="0.2">
      <c r="A17" s="10">
        <v>729100</v>
      </c>
      <c r="B17" s="5" t="s">
        <v>22</v>
      </c>
      <c r="C17" s="114">
        <v>38000</v>
      </c>
    </row>
    <row r="18" spans="1:3" s="122" customFormat="1" ht="37.5" x14ac:dyDescent="0.2">
      <c r="A18" s="300" t="s">
        <v>287</v>
      </c>
      <c r="B18" s="3" t="s">
        <v>827</v>
      </c>
      <c r="C18" s="113">
        <v>6100</v>
      </c>
    </row>
    <row r="19" spans="1:3" s="13" customFormat="1" x14ac:dyDescent="0.2">
      <c r="A19" s="116"/>
      <c r="B19" s="117" t="s">
        <v>806</v>
      </c>
      <c r="C19" s="118">
        <f>C15+C18</f>
        <v>44100</v>
      </c>
    </row>
    <row r="20" spans="1:3" s="13" customFormat="1" x14ac:dyDescent="0.2">
      <c r="A20" s="112"/>
      <c r="B20" s="278"/>
      <c r="C20" s="113"/>
    </row>
    <row r="21" spans="1:3" s="13" customFormat="1" x14ac:dyDescent="0.2">
      <c r="A21" s="22"/>
      <c r="B21" s="278"/>
      <c r="C21" s="114"/>
    </row>
    <row r="22" spans="1:3" s="13" customFormat="1" ht="19.5" x14ac:dyDescent="0.2">
      <c r="A22" s="20" t="s">
        <v>335</v>
      </c>
      <c r="B22" s="18"/>
      <c r="C22" s="114"/>
    </row>
    <row r="23" spans="1:3" s="13" customFormat="1" ht="19.5" x14ac:dyDescent="0.2">
      <c r="A23" s="20" t="s">
        <v>315</v>
      </c>
      <c r="B23" s="18"/>
      <c r="C23" s="114"/>
    </row>
    <row r="24" spans="1:3" s="13" customFormat="1" ht="19.5" x14ac:dyDescent="0.2">
      <c r="A24" s="20" t="s">
        <v>336</v>
      </c>
      <c r="B24" s="18"/>
      <c r="C24" s="114"/>
    </row>
    <row r="25" spans="1:3" s="13" customFormat="1" ht="19.5" x14ac:dyDescent="0.2">
      <c r="A25" s="20" t="s">
        <v>293</v>
      </c>
      <c r="B25" s="18"/>
      <c r="C25" s="114"/>
    </row>
    <row r="26" spans="1:3" s="13" customFormat="1" x14ac:dyDescent="0.2">
      <c r="A26" s="20"/>
      <c r="B26" s="15"/>
      <c r="C26" s="113"/>
    </row>
    <row r="27" spans="1:3" s="122" customFormat="1" x14ac:dyDescent="0.2">
      <c r="A27" s="300">
        <v>720000</v>
      </c>
      <c r="B27" s="3" t="s">
        <v>12</v>
      </c>
      <c r="C27" s="113">
        <f t="shared" ref="C27" si="1">+C28</f>
        <v>545000</v>
      </c>
    </row>
    <row r="28" spans="1:3" s="13" customFormat="1" ht="19.5" x14ac:dyDescent="0.2">
      <c r="A28" s="21">
        <v>722000</v>
      </c>
      <c r="B28" s="16" t="s">
        <v>808</v>
      </c>
      <c r="C28" s="115">
        <f>+C29</f>
        <v>545000</v>
      </c>
    </row>
    <row r="29" spans="1:3" s="13" customFormat="1" x14ac:dyDescent="0.2">
      <c r="A29" s="10">
        <v>722500</v>
      </c>
      <c r="B29" s="5" t="s">
        <v>19</v>
      </c>
      <c r="C29" s="114">
        <v>545000</v>
      </c>
    </row>
    <row r="30" spans="1:3" s="122" customFormat="1" ht="37.5" x14ac:dyDescent="0.2">
      <c r="A30" s="300" t="s">
        <v>287</v>
      </c>
      <c r="B30" s="3" t="s">
        <v>827</v>
      </c>
      <c r="C30" s="113">
        <v>10000</v>
      </c>
    </row>
    <row r="31" spans="1:3" s="13" customFormat="1" x14ac:dyDescent="0.2">
      <c r="A31" s="116"/>
      <c r="B31" s="117" t="s">
        <v>806</v>
      </c>
      <c r="C31" s="118">
        <f>+C27+C30</f>
        <v>555000</v>
      </c>
    </row>
    <row r="32" spans="1:3" s="13" customFormat="1" x14ac:dyDescent="0.2">
      <c r="A32" s="112"/>
      <c r="B32" s="278"/>
      <c r="C32" s="113"/>
    </row>
    <row r="33" spans="1:4" s="13" customFormat="1" x14ac:dyDescent="0.2">
      <c r="A33" s="22"/>
      <c r="B33" s="278"/>
      <c r="C33" s="114"/>
    </row>
    <row r="34" spans="1:4" s="13" customFormat="1" ht="19.5" x14ac:dyDescent="0.2">
      <c r="A34" s="20" t="s">
        <v>337</v>
      </c>
      <c r="B34" s="18"/>
      <c r="C34" s="114"/>
    </row>
    <row r="35" spans="1:4" s="13" customFormat="1" ht="19.5" x14ac:dyDescent="0.2">
      <c r="A35" s="20" t="s">
        <v>315</v>
      </c>
      <c r="B35" s="18"/>
      <c r="C35" s="114"/>
    </row>
    <row r="36" spans="1:4" s="13" customFormat="1" ht="19.5" x14ac:dyDescent="0.2">
      <c r="A36" s="20" t="s">
        <v>338</v>
      </c>
      <c r="B36" s="18"/>
      <c r="C36" s="114"/>
    </row>
    <row r="37" spans="1:4" s="13" customFormat="1" ht="19.5" x14ac:dyDescent="0.2">
      <c r="A37" s="20" t="s">
        <v>293</v>
      </c>
      <c r="B37" s="18"/>
      <c r="C37" s="114"/>
    </row>
    <row r="38" spans="1:4" s="13" customFormat="1" x14ac:dyDescent="0.2">
      <c r="A38" s="20"/>
      <c r="B38" s="15"/>
      <c r="C38" s="113"/>
    </row>
    <row r="39" spans="1:4" s="122" customFormat="1" x14ac:dyDescent="0.2">
      <c r="A39" s="300">
        <v>720000</v>
      </c>
      <c r="B39" s="3" t="s">
        <v>12</v>
      </c>
      <c r="C39" s="113">
        <f t="shared" ref="C39" si="2">+C40</f>
        <v>4400000</v>
      </c>
    </row>
    <row r="40" spans="1:4" s="13" customFormat="1" ht="19.5" x14ac:dyDescent="0.2">
      <c r="A40" s="21">
        <v>722000</v>
      </c>
      <c r="B40" s="16" t="s">
        <v>808</v>
      </c>
      <c r="C40" s="115">
        <f t="shared" ref="C40" si="3">+C41</f>
        <v>4400000</v>
      </c>
    </row>
    <row r="41" spans="1:4" s="13" customFormat="1" x14ac:dyDescent="0.2">
      <c r="A41" s="10">
        <v>722400</v>
      </c>
      <c r="B41" s="5" t="s">
        <v>23</v>
      </c>
      <c r="C41" s="114">
        <v>4400000</v>
      </c>
    </row>
    <row r="42" spans="1:4" s="122" customFormat="1" ht="37.5" x14ac:dyDescent="0.2">
      <c r="A42" s="300" t="s">
        <v>287</v>
      </c>
      <c r="B42" s="3" t="s">
        <v>827</v>
      </c>
      <c r="C42" s="113">
        <v>0</v>
      </c>
    </row>
    <row r="43" spans="1:4" s="13" customFormat="1" x14ac:dyDescent="0.2">
      <c r="A43" s="116"/>
      <c r="B43" s="117" t="s">
        <v>806</v>
      </c>
      <c r="C43" s="118">
        <f t="shared" ref="C43" si="4">+C39+C42</f>
        <v>4400000</v>
      </c>
      <c r="D43" s="128"/>
    </row>
    <row r="44" spans="1:4" s="13" customFormat="1" x14ac:dyDescent="0.2">
      <c r="A44" s="112"/>
      <c r="B44" s="278"/>
      <c r="C44" s="113"/>
    </row>
    <row r="45" spans="1:4" s="13" customFormat="1" x14ac:dyDescent="0.2">
      <c r="A45" s="112"/>
      <c r="B45" s="278"/>
      <c r="C45" s="113"/>
    </row>
    <row r="46" spans="1:4" s="13" customFormat="1" ht="19.5" x14ac:dyDescent="0.2">
      <c r="A46" s="20" t="s">
        <v>341</v>
      </c>
      <c r="B46" s="18"/>
      <c r="C46" s="114"/>
    </row>
    <row r="47" spans="1:4" s="13" customFormat="1" ht="19.5" x14ac:dyDescent="0.2">
      <c r="A47" s="20" t="s">
        <v>342</v>
      </c>
      <c r="B47" s="18"/>
      <c r="C47" s="114"/>
    </row>
    <row r="48" spans="1:4" s="13" customFormat="1" ht="19.5" x14ac:dyDescent="0.2">
      <c r="A48" s="20" t="s">
        <v>343</v>
      </c>
      <c r="B48" s="18"/>
      <c r="C48" s="114"/>
    </row>
    <row r="49" spans="1:3" s="13" customFormat="1" ht="19.5" x14ac:dyDescent="0.2">
      <c r="A49" s="20" t="s">
        <v>857</v>
      </c>
      <c r="B49" s="18"/>
      <c r="C49" s="114"/>
    </row>
    <row r="50" spans="1:3" s="13" customFormat="1" x14ac:dyDescent="0.2">
      <c r="A50" s="20"/>
      <c r="B50" s="15"/>
      <c r="C50" s="113"/>
    </row>
    <row r="51" spans="1:3" s="122" customFormat="1" x14ac:dyDescent="0.2">
      <c r="A51" s="300">
        <v>720000</v>
      </c>
      <c r="B51" s="3" t="s">
        <v>12</v>
      </c>
      <c r="C51" s="113">
        <f t="shared" ref="C51:C52" si="5">+C52</f>
        <v>1000000</v>
      </c>
    </row>
    <row r="52" spans="1:3" s="13" customFormat="1" ht="19.5" x14ac:dyDescent="0.2">
      <c r="A52" s="21">
        <v>722000</v>
      </c>
      <c r="B52" s="16" t="s">
        <v>808</v>
      </c>
      <c r="C52" s="115">
        <f t="shared" si="5"/>
        <v>1000000</v>
      </c>
    </row>
    <row r="53" spans="1:3" s="13" customFormat="1" x14ac:dyDescent="0.2">
      <c r="A53" s="10">
        <v>722500</v>
      </c>
      <c r="B53" s="5" t="s">
        <v>19</v>
      </c>
      <c r="C53" s="114">
        <v>1000000</v>
      </c>
    </row>
    <row r="54" spans="1:3" s="122" customFormat="1" x14ac:dyDescent="0.2">
      <c r="A54" s="300">
        <v>810000</v>
      </c>
      <c r="B54" s="278" t="s">
        <v>810</v>
      </c>
      <c r="C54" s="113">
        <f t="shared" ref="C54" si="6">+C55+C58</f>
        <v>800000</v>
      </c>
    </row>
    <row r="55" spans="1:3" s="13" customFormat="1" ht="19.5" x14ac:dyDescent="0.2">
      <c r="A55" s="21">
        <v>811000</v>
      </c>
      <c r="B55" s="18" t="s">
        <v>31</v>
      </c>
      <c r="C55" s="115">
        <f t="shared" ref="C55" si="7">+C57+C56</f>
        <v>800000</v>
      </c>
    </row>
    <row r="56" spans="1:3" s="13" customFormat="1" x14ac:dyDescent="0.2">
      <c r="A56" s="10">
        <v>811100</v>
      </c>
      <c r="B56" s="17" t="s">
        <v>32</v>
      </c>
      <c r="C56" s="114">
        <v>0</v>
      </c>
    </row>
    <row r="57" spans="1:3" s="13" customFormat="1" x14ac:dyDescent="0.2">
      <c r="A57" s="10">
        <v>811200</v>
      </c>
      <c r="B57" s="17" t="s">
        <v>33</v>
      </c>
      <c r="C57" s="114">
        <v>800000</v>
      </c>
    </row>
    <row r="58" spans="1:3" s="19" customFormat="1" ht="19.5" x14ac:dyDescent="0.2">
      <c r="A58" s="21">
        <v>813000</v>
      </c>
      <c r="B58" s="18" t="s">
        <v>830</v>
      </c>
      <c r="C58" s="115">
        <f t="shared" ref="C58" si="8">C59</f>
        <v>0</v>
      </c>
    </row>
    <row r="59" spans="1:3" s="13" customFormat="1" x14ac:dyDescent="0.2">
      <c r="A59" s="10">
        <v>813100</v>
      </c>
      <c r="B59" s="17" t="s">
        <v>784</v>
      </c>
      <c r="C59" s="114">
        <v>0</v>
      </c>
    </row>
    <row r="60" spans="1:3" s="122" customFormat="1" x14ac:dyDescent="0.2">
      <c r="A60" s="301">
        <v>930000</v>
      </c>
      <c r="B60" s="278" t="s">
        <v>812</v>
      </c>
      <c r="C60" s="113">
        <f t="shared" ref="C60:C61" si="9">C61</f>
        <v>20000</v>
      </c>
    </row>
    <row r="61" spans="1:3" s="13" customFormat="1" ht="19.5" x14ac:dyDescent="0.2">
      <c r="A61" s="6">
        <v>931000</v>
      </c>
      <c r="B61" s="7" t="s">
        <v>722</v>
      </c>
      <c r="C61" s="115">
        <f t="shared" si="9"/>
        <v>20000</v>
      </c>
    </row>
    <row r="62" spans="1:3" s="13" customFormat="1" x14ac:dyDescent="0.2">
      <c r="A62" s="10">
        <v>931100</v>
      </c>
      <c r="B62" s="17" t="s">
        <v>590</v>
      </c>
      <c r="C62" s="114">
        <v>20000</v>
      </c>
    </row>
    <row r="63" spans="1:3" s="13" customFormat="1" ht="37.5" x14ac:dyDescent="0.2">
      <c r="A63" s="300" t="s">
        <v>287</v>
      </c>
      <c r="B63" s="3" t="s">
        <v>827</v>
      </c>
      <c r="C63" s="113">
        <v>900000</v>
      </c>
    </row>
    <row r="64" spans="1:3" s="13" customFormat="1" x14ac:dyDescent="0.2">
      <c r="A64" s="116"/>
      <c r="B64" s="117" t="s">
        <v>806</v>
      </c>
      <c r="C64" s="118">
        <f t="shared" ref="C64" si="10">+C51+C54+C63+C60</f>
        <v>2720000</v>
      </c>
    </row>
    <row r="65" spans="1:3" s="13" customFormat="1" x14ac:dyDescent="0.2">
      <c r="A65" s="112"/>
      <c r="B65" s="119"/>
      <c r="C65" s="113"/>
    </row>
    <row r="66" spans="1:3" s="13" customFormat="1" x14ac:dyDescent="0.2">
      <c r="A66" s="22"/>
      <c r="B66" s="278"/>
      <c r="C66" s="114"/>
    </row>
    <row r="67" spans="1:3" s="13" customFormat="1" ht="19.5" x14ac:dyDescent="0.2">
      <c r="A67" s="20" t="s">
        <v>347</v>
      </c>
      <c r="B67" s="18"/>
      <c r="C67" s="114"/>
    </row>
    <row r="68" spans="1:3" s="13" customFormat="1" ht="19.5" x14ac:dyDescent="0.2">
      <c r="A68" s="20" t="s">
        <v>345</v>
      </c>
      <c r="B68" s="18"/>
      <c r="C68" s="114"/>
    </row>
    <row r="69" spans="1:3" s="13" customFormat="1" ht="19.5" x14ac:dyDescent="0.2">
      <c r="A69" s="20" t="s">
        <v>325</v>
      </c>
      <c r="B69" s="18"/>
      <c r="C69" s="114"/>
    </row>
    <row r="70" spans="1:3" s="13" customFormat="1" ht="19.5" x14ac:dyDescent="0.2">
      <c r="A70" s="20" t="s">
        <v>348</v>
      </c>
      <c r="B70" s="18"/>
      <c r="C70" s="114"/>
    </row>
    <row r="71" spans="1:3" s="13" customFormat="1" x14ac:dyDescent="0.2">
      <c r="A71" s="20"/>
      <c r="B71" s="15"/>
      <c r="C71" s="113"/>
    </row>
    <row r="72" spans="1:3" s="122" customFormat="1" x14ac:dyDescent="0.2">
      <c r="A72" s="300">
        <v>720000</v>
      </c>
      <c r="B72" s="3" t="s">
        <v>12</v>
      </c>
      <c r="C72" s="113">
        <f t="shared" ref="C72" si="11">+C73+C75</f>
        <v>852000</v>
      </c>
    </row>
    <row r="73" spans="1:3" s="13" customFormat="1" ht="37.5" x14ac:dyDescent="0.2">
      <c r="A73" s="8">
        <v>721000</v>
      </c>
      <c r="B73" s="3" t="s">
        <v>538</v>
      </c>
      <c r="C73" s="115">
        <f t="shared" ref="C73" si="12">+C74</f>
        <v>83000</v>
      </c>
    </row>
    <row r="74" spans="1:3" s="13" customFormat="1" x14ac:dyDescent="0.2">
      <c r="A74" s="11">
        <v>721200</v>
      </c>
      <c r="B74" s="5" t="s">
        <v>14</v>
      </c>
      <c r="C74" s="114">
        <v>83000</v>
      </c>
    </row>
    <row r="75" spans="1:3" s="13" customFormat="1" ht="19.5" x14ac:dyDescent="0.2">
      <c r="A75" s="21">
        <v>722000</v>
      </c>
      <c r="B75" s="16" t="s">
        <v>808</v>
      </c>
      <c r="C75" s="115">
        <f t="shared" ref="C75" si="13">+C76</f>
        <v>769000</v>
      </c>
    </row>
    <row r="76" spans="1:3" s="13" customFormat="1" x14ac:dyDescent="0.2">
      <c r="A76" s="10">
        <v>722500</v>
      </c>
      <c r="B76" s="5" t="s">
        <v>19</v>
      </c>
      <c r="C76" s="114">
        <v>769000</v>
      </c>
    </row>
    <row r="77" spans="1:3" s="122" customFormat="1" ht="37.5" x14ac:dyDescent="0.2">
      <c r="A77" s="300" t="s">
        <v>287</v>
      </c>
      <c r="B77" s="3" t="s">
        <v>827</v>
      </c>
      <c r="C77" s="113">
        <v>900000</v>
      </c>
    </row>
    <row r="78" spans="1:3" s="13" customFormat="1" x14ac:dyDescent="0.2">
      <c r="A78" s="103"/>
      <c r="B78" s="117" t="s">
        <v>806</v>
      </c>
      <c r="C78" s="118">
        <f t="shared" ref="C78" si="14">+C72+C77</f>
        <v>1752000</v>
      </c>
    </row>
    <row r="79" spans="1:3" s="13" customFormat="1" x14ac:dyDescent="0.2">
      <c r="A79" s="23"/>
      <c r="B79" s="278"/>
      <c r="C79" s="113"/>
    </row>
    <row r="80" spans="1:3" s="13" customFormat="1" x14ac:dyDescent="0.2">
      <c r="A80" s="22"/>
      <c r="B80" s="278"/>
      <c r="C80" s="114"/>
    </row>
    <row r="81" spans="1:3" s="13" customFormat="1" ht="19.5" x14ac:dyDescent="0.2">
      <c r="A81" s="20" t="s">
        <v>355</v>
      </c>
      <c r="B81" s="18"/>
      <c r="C81" s="114"/>
    </row>
    <row r="82" spans="1:3" s="13" customFormat="1" ht="19.5" x14ac:dyDescent="0.2">
      <c r="A82" s="20" t="s">
        <v>345</v>
      </c>
      <c r="B82" s="18"/>
      <c r="C82" s="114"/>
    </row>
    <row r="83" spans="1:3" s="13" customFormat="1" ht="19.5" x14ac:dyDescent="0.2">
      <c r="A83" s="20" t="s">
        <v>334</v>
      </c>
      <c r="B83" s="18"/>
      <c r="C83" s="114"/>
    </row>
    <row r="84" spans="1:3" s="13" customFormat="1" ht="19.5" x14ac:dyDescent="0.2">
      <c r="A84" s="20" t="s">
        <v>293</v>
      </c>
      <c r="B84" s="18"/>
      <c r="C84" s="114"/>
    </row>
    <row r="85" spans="1:3" s="13" customFormat="1" x14ac:dyDescent="0.2">
      <c r="A85" s="20"/>
      <c r="B85" s="15"/>
      <c r="C85" s="113"/>
    </row>
    <row r="86" spans="1:3" s="122" customFormat="1" x14ac:dyDescent="0.2">
      <c r="A86" s="300">
        <v>720000</v>
      </c>
      <c r="B86" s="3" t="s">
        <v>12</v>
      </c>
      <c r="C86" s="113">
        <f t="shared" ref="C86" si="15">+C87</f>
        <v>48000</v>
      </c>
    </row>
    <row r="87" spans="1:3" s="13" customFormat="1" ht="19.5" x14ac:dyDescent="0.2">
      <c r="A87" s="21">
        <v>722000</v>
      </c>
      <c r="B87" s="16" t="s">
        <v>808</v>
      </c>
      <c r="C87" s="115">
        <f>+C88</f>
        <v>48000</v>
      </c>
    </row>
    <row r="88" spans="1:3" s="13" customFormat="1" x14ac:dyDescent="0.2">
      <c r="A88" s="10">
        <v>722500</v>
      </c>
      <c r="B88" s="5" t="s">
        <v>19</v>
      </c>
      <c r="C88" s="114">
        <v>48000</v>
      </c>
    </row>
    <row r="89" spans="1:3" s="122" customFormat="1" ht="37.5" x14ac:dyDescent="0.2">
      <c r="A89" s="300" t="s">
        <v>287</v>
      </c>
      <c r="B89" s="3" t="s">
        <v>827</v>
      </c>
      <c r="C89" s="113">
        <v>20000</v>
      </c>
    </row>
    <row r="90" spans="1:3" s="13" customFormat="1" x14ac:dyDescent="0.2">
      <c r="A90" s="116"/>
      <c r="B90" s="117" t="s">
        <v>806</v>
      </c>
      <c r="C90" s="118">
        <f t="shared" ref="C90" si="16">+C86+C89</f>
        <v>68000</v>
      </c>
    </row>
    <row r="91" spans="1:3" s="13" customFormat="1" x14ac:dyDescent="0.2">
      <c r="A91" s="112"/>
      <c r="B91" s="120"/>
      <c r="C91" s="113"/>
    </row>
    <row r="92" spans="1:3" s="13" customFormat="1" x14ac:dyDescent="0.2">
      <c r="A92" s="22"/>
      <c r="B92" s="278"/>
      <c r="C92" s="114"/>
    </row>
    <row r="93" spans="1:3" s="13" customFormat="1" ht="19.5" x14ac:dyDescent="0.2">
      <c r="A93" s="20" t="s">
        <v>860</v>
      </c>
      <c r="B93" s="18"/>
      <c r="C93" s="114"/>
    </row>
    <row r="94" spans="1:3" s="13" customFormat="1" ht="19.5" x14ac:dyDescent="0.2">
      <c r="A94" s="20" t="s">
        <v>345</v>
      </c>
      <c r="B94" s="18"/>
      <c r="C94" s="114"/>
    </row>
    <row r="95" spans="1:3" s="13" customFormat="1" ht="19.5" x14ac:dyDescent="0.2">
      <c r="A95" s="20" t="s">
        <v>362</v>
      </c>
      <c r="B95" s="18"/>
      <c r="C95" s="114"/>
    </row>
    <row r="96" spans="1:3" s="13" customFormat="1" ht="19.5" x14ac:dyDescent="0.2">
      <c r="A96" s="20" t="s">
        <v>741</v>
      </c>
      <c r="B96" s="18"/>
      <c r="C96" s="114"/>
    </row>
    <row r="97" spans="1:3" s="13" customFormat="1" ht="19.5" x14ac:dyDescent="0.2">
      <c r="A97" s="20"/>
      <c r="B97" s="18"/>
      <c r="C97" s="114"/>
    </row>
    <row r="98" spans="1:3" s="122" customFormat="1" x14ac:dyDescent="0.2">
      <c r="A98" s="300">
        <v>720000</v>
      </c>
      <c r="B98" s="3" t="s">
        <v>12</v>
      </c>
      <c r="C98" s="113">
        <f>C99+C103+C101</f>
        <v>920000</v>
      </c>
    </row>
    <row r="99" spans="1:3" s="19" customFormat="1" ht="19.5" x14ac:dyDescent="0.2">
      <c r="A99" s="21">
        <v>722000</v>
      </c>
      <c r="B99" s="16" t="s">
        <v>808</v>
      </c>
      <c r="C99" s="115">
        <f>SUM(C100:C100)</f>
        <v>800000</v>
      </c>
    </row>
    <row r="100" spans="1:3" s="13" customFormat="1" x14ac:dyDescent="0.2">
      <c r="A100" s="10">
        <v>722500</v>
      </c>
      <c r="B100" s="5" t="s">
        <v>19</v>
      </c>
      <c r="C100" s="114">
        <v>800000</v>
      </c>
    </row>
    <row r="101" spans="1:3" s="19" customFormat="1" ht="39" x14ac:dyDescent="0.2">
      <c r="A101" s="21">
        <v>728000</v>
      </c>
      <c r="B101" s="16" t="s">
        <v>540</v>
      </c>
      <c r="C101" s="115">
        <f>+C102</f>
        <v>120000</v>
      </c>
    </row>
    <row r="102" spans="1:3" s="13" customFormat="1" ht="37.5" x14ac:dyDescent="0.2">
      <c r="A102" s="10">
        <v>728200</v>
      </c>
      <c r="B102" s="5" t="s">
        <v>801</v>
      </c>
      <c r="C102" s="114">
        <v>120000</v>
      </c>
    </row>
    <row r="103" spans="1:3" s="19" customFormat="1" ht="19.5" x14ac:dyDescent="0.2">
      <c r="A103" s="21">
        <v>729000</v>
      </c>
      <c r="B103" s="7" t="s">
        <v>22</v>
      </c>
      <c r="C103" s="115">
        <f>C104</f>
        <v>0</v>
      </c>
    </row>
    <row r="104" spans="1:3" s="13" customFormat="1" x14ac:dyDescent="0.2">
      <c r="A104" s="10">
        <v>729100</v>
      </c>
      <c r="B104" s="5" t="s">
        <v>22</v>
      </c>
      <c r="C104" s="114">
        <v>0</v>
      </c>
    </row>
    <row r="105" spans="1:3" s="122" customFormat="1" x14ac:dyDescent="0.2">
      <c r="A105" s="300">
        <v>780000</v>
      </c>
      <c r="B105" s="3" t="s">
        <v>567</v>
      </c>
      <c r="C105" s="113">
        <f>C108+C106</f>
        <v>620000</v>
      </c>
    </row>
    <row r="106" spans="1:3" s="19" customFormat="1" ht="19.5" x14ac:dyDescent="0.2">
      <c r="A106" s="21">
        <v>787000</v>
      </c>
      <c r="B106" s="7" t="s">
        <v>25</v>
      </c>
      <c r="C106" s="115">
        <f>C107</f>
        <v>620000</v>
      </c>
    </row>
    <row r="107" spans="1:3" s="13" customFormat="1" x14ac:dyDescent="0.2">
      <c r="A107" s="10">
        <v>787300</v>
      </c>
      <c r="B107" s="5" t="s">
        <v>26</v>
      </c>
      <c r="C107" s="114">
        <v>620000</v>
      </c>
    </row>
    <row r="108" spans="1:3" s="19" customFormat="1" ht="19.5" x14ac:dyDescent="0.2">
      <c r="A108" s="21">
        <v>788000</v>
      </c>
      <c r="B108" s="16" t="s">
        <v>29</v>
      </c>
      <c r="C108" s="115">
        <f>C109</f>
        <v>0</v>
      </c>
    </row>
    <row r="109" spans="1:3" s="13" customFormat="1" x14ac:dyDescent="0.2">
      <c r="A109" s="10">
        <v>788100</v>
      </c>
      <c r="B109" s="5" t="s">
        <v>29</v>
      </c>
      <c r="C109" s="114">
        <v>0</v>
      </c>
    </row>
    <row r="110" spans="1:3" s="122" customFormat="1" x14ac:dyDescent="0.2">
      <c r="A110" s="301">
        <v>930000</v>
      </c>
      <c r="B110" s="124" t="s">
        <v>807</v>
      </c>
      <c r="C110" s="113">
        <f>C111+C113</f>
        <v>75700</v>
      </c>
    </row>
    <row r="111" spans="1:3" s="19" customFormat="1" ht="19.5" x14ac:dyDescent="0.2">
      <c r="A111" s="6">
        <v>931000</v>
      </c>
      <c r="B111" s="295" t="s">
        <v>722</v>
      </c>
      <c r="C111" s="115">
        <f>C112</f>
        <v>15700</v>
      </c>
    </row>
    <row r="112" spans="1:3" s="13" customFormat="1" x14ac:dyDescent="0.2">
      <c r="A112" s="11">
        <v>931100</v>
      </c>
      <c r="B112" s="5" t="s">
        <v>590</v>
      </c>
      <c r="C112" s="114">
        <v>15700</v>
      </c>
    </row>
    <row r="113" spans="1:3" s="19" customFormat="1" ht="19.5" x14ac:dyDescent="0.2">
      <c r="A113" s="21">
        <v>938000</v>
      </c>
      <c r="B113" s="7" t="s">
        <v>39</v>
      </c>
      <c r="C113" s="115">
        <f>C114</f>
        <v>60000</v>
      </c>
    </row>
    <row r="114" spans="1:3" s="13" customFormat="1" ht="37.5" x14ac:dyDescent="0.2">
      <c r="A114" s="10">
        <v>938200</v>
      </c>
      <c r="B114" s="5" t="s">
        <v>721</v>
      </c>
      <c r="C114" s="114">
        <v>60000</v>
      </c>
    </row>
    <row r="115" spans="1:3" s="122" customFormat="1" ht="37.5" x14ac:dyDescent="0.2">
      <c r="A115" s="300" t="s">
        <v>287</v>
      </c>
      <c r="B115" s="3" t="s">
        <v>827</v>
      </c>
      <c r="C115" s="113">
        <v>0</v>
      </c>
    </row>
    <row r="116" spans="1:3" s="122" customFormat="1" x14ac:dyDescent="0.2">
      <c r="A116" s="255"/>
      <c r="B116" s="256" t="s">
        <v>806</v>
      </c>
      <c r="C116" s="257">
        <f t="shared" ref="C116" si="17">C98+C105+C110+C115</f>
        <v>1615700</v>
      </c>
    </row>
    <row r="117" spans="1:3" s="13" customFormat="1" ht="19.5" x14ac:dyDescent="0.2">
      <c r="A117" s="20"/>
      <c r="B117" s="18"/>
      <c r="C117" s="114"/>
    </row>
    <row r="118" spans="1:3" s="13" customFormat="1" ht="19.5" x14ac:dyDescent="0.2">
      <c r="A118" s="20"/>
      <c r="B118" s="18"/>
      <c r="C118" s="114"/>
    </row>
    <row r="119" spans="1:3" s="13" customFormat="1" ht="19.5" x14ac:dyDescent="0.2">
      <c r="A119" s="20" t="s">
        <v>363</v>
      </c>
      <c r="B119" s="18"/>
      <c r="C119" s="114"/>
    </row>
    <row r="120" spans="1:3" s="13" customFormat="1" ht="19.5" x14ac:dyDescent="0.2">
      <c r="A120" s="20" t="s">
        <v>345</v>
      </c>
      <c r="B120" s="18"/>
      <c r="C120" s="114"/>
    </row>
    <row r="121" spans="1:3" s="13" customFormat="1" ht="19.5" x14ac:dyDescent="0.2">
      <c r="A121" s="20" t="s">
        <v>364</v>
      </c>
      <c r="B121" s="18"/>
      <c r="C121" s="114"/>
    </row>
    <row r="122" spans="1:3" s="13" customFormat="1" ht="19.5" x14ac:dyDescent="0.2">
      <c r="A122" s="20" t="s">
        <v>365</v>
      </c>
      <c r="B122" s="18"/>
      <c r="C122" s="114"/>
    </row>
    <row r="123" spans="1:3" s="13" customFormat="1" x14ac:dyDescent="0.2">
      <c r="A123" s="20"/>
      <c r="B123" s="15"/>
      <c r="C123" s="113"/>
    </row>
    <row r="124" spans="1:3" s="122" customFormat="1" x14ac:dyDescent="0.2">
      <c r="A124" s="300">
        <v>720000</v>
      </c>
      <c r="B124" s="3" t="s">
        <v>12</v>
      </c>
      <c r="C124" s="113">
        <f t="shared" ref="C124:C125" si="18">+C125</f>
        <v>1040000</v>
      </c>
    </row>
    <row r="125" spans="1:3" s="13" customFormat="1" ht="19.5" x14ac:dyDescent="0.2">
      <c r="A125" s="21">
        <v>722000</v>
      </c>
      <c r="B125" s="16" t="s">
        <v>808</v>
      </c>
      <c r="C125" s="115">
        <f t="shared" si="18"/>
        <v>1040000</v>
      </c>
    </row>
    <row r="126" spans="1:3" s="13" customFormat="1" x14ac:dyDescent="0.2">
      <c r="A126" s="10">
        <v>722500</v>
      </c>
      <c r="B126" s="5" t="s">
        <v>19</v>
      </c>
      <c r="C126" s="114">
        <v>1040000</v>
      </c>
    </row>
    <row r="127" spans="1:3" s="122" customFormat="1" ht="37.5" x14ac:dyDescent="0.2">
      <c r="A127" s="300" t="s">
        <v>287</v>
      </c>
      <c r="B127" s="3" t="s">
        <v>827</v>
      </c>
      <c r="C127" s="113">
        <v>900000</v>
      </c>
    </row>
    <row r="128" spans="1:3" s="13" customFormat="1" x14ac:dyDescent="0.2">
      <c r="A128" s="116"/>
      <c r="B128" s="117" t="s">
        <v>806</v>
      </c>
      <c r="C128" s="118">
        <f t="shared" ref="C128" si="19">+C124+C127</f>
        <v>1940000</v>
      </c>
    </row>
    <row r="129" spans="1:3" s="13" customFormat="1" x14ac:dyDescent="0.2">
      <c r="A129" s="112"/>
      <c r="B129" s="278"/>
      <c r="C129" s="113"/>
    </row>
    <row r="130" spans="1:3" s="13" customFormat="1" x14ac:dyDescent="0.2">
      <c r="A130" s="112"/>
      <c r="B130" s="278"/>
      <c r="C130" s="113"/>
    </row>
    <row r="131" spans="1:3" s="13" customFormat="1" ht="19.5" x14ac:dyDescent="0.2">
      <c r="A131" s="20" t="s">
        <v>370</v>
      </c>
      <c r="B131" s="18"/>
      <c r="C131" s="113"/>
    </row>
    <row r="132" spans="1:3" s="13" customFormat="1" ht="19.5" x14ac:dyDescent="0.2">
      <c r="A132" s="20" t="s">
        <v>369</v>
      </c>
      <c r="B132" s="18"/>
      <c r="C132" s="113"/>
    </row>
    <row r="133" spans="1:3" s="13" customFormat="1" ht="19.5" x14ac:dyDescent="0.2">
      <c r="A133" s="20" t="s">
        <v>331</v>
      </c>
      <c r="B133" s="18"/>
      <c r="C133" s="113"/>
    </row>
    <row r="134" spans="1:3" s="13" customFormat="1" ht="19.5" x14ac:dyDescent="0.2">
      <c r="A134" s="20" t="s">
        <v>293</v>
      </c>
      <c r="B134" s="18"/>
      <c r="C134" s="113"/>
    </row>
    <row r="135" spans="1:3" s="13" customFormat="1" x14ac:dyDescent="0.2">
      <c r="A135" s="20"/>
      <c r="B135" s="15"/>
      <c r="C135" s="113"/>
    </row>
    <row r="136" spans="1:3" s="122" customFormat="1" x14ac:dyDescent="0.2">
      <c r="A136" s="300">
        <v>720000</v>
      </c>
      <c r="B136" s="3" t="s">
        <v>12</v>
      </c>
      <c r="C136" s="113">
        <f t="shared" ref="C136:C137" si="20">C137</f>
        <v>60000</v>
      </c>
    </row>
    <row r="137" spans="1:3" s="19" customFormat="1" ht="19.5" x14ac:dyDescent="0.2">
      <c r="A137" s="21">
        <v>723000</v>
      </c>
      <c r="B137" s="16" t="s">
        <v>20</v>
      </c>
      <c r="C137" s="115">
        <f t="shared" si="20"/>
        <v>60000</v>
      </c>
    </row>
    <row r="138" spans="1:3" s="13" customFormat="1" x14ac:dyDescent="0.2">
      <c r="A138" s="10">
        <v>723100</v>
      </c>
      <c r="B138" s="5" t="s">
        <v>20</v>
      </c>
      <c r="C138" s="114">
        <v>60000</v>
      </c>
    </row>
    <row r="139" spans="1:3" s="122" customFormat="1" ht="37.5" x14ac:dyDescent="0.2">
      <c r="A139" s="300" t="s">
        <v>287</v>
      </c>
      <c r="B139" s="3" t="s">
        <v>827</v>
      </c>
      <c r="C139" s="113">
        <v>0</v>
      </c>
    </row>
    <row r="140" spans="1:3" s="138" customFormat="1" x14ac:dyDescent="0.2">
      <c r="A140" s="125"/>
      <c r="B140" s="134" t="s">
        <v>806</v>
      </c>
      <c r="C140" s="126">
        <f>C136</f>
        <v>60000</v>
      </c>
    </row>
    <row r="141" spans="1:3" s="13" customFormat="1" x14ac:dyDescent="0.2">
      <c r="A141" s="112"/>
      <c r="B141" s="278"/>
      <c r="C141" s="113"/>
    </row>
    <row r="142" spans="1:3" s="13" customFormat="1" x14ac:dyDescent="0.2">
      <c r="A142" s="22"/>
      <c r="B142" s="278"/>
      <c r="C142" s="114"/>
    </row>
    <row r="143" spans="1:3" s="13" customFormat="1" ht="19.5" x14ac:dyDescent="0.2">
      <c r="A143" s="20" t="s">
        <v>522</v>
      </c>
      <c r="B143" s="18"/>
      <c r="C143" s="114"/>
    </row>
    <row r="144" spans="1:3" s="13" customFormat="1" ht="19.5" x14ac:dyDescent="0.2">
      <c r="A144" s="20" t="s">
        <v>369</v>
      </c>
      <c r="B144" s="18"/>
      <c r="C144" s="114"/>
    </row>
    <row r="145" spans="1:3" s="13" customFormat="1" ht="19.5" x14ac:dyDescent="0.2">
      <c r="A145" s="20" t="s">
        <v>523</v>
      </c>
      <c r="B145" s="18"/>
      <c r="C145" s="114"/>
    </row>
    <row r="146" spans="1:3" s="13" customFormat="1" ht="19.5" x14ac:dyDescent="0.2">
      <c r="A146" s="20" t="s">
        <v>524</v>
      </c>
      <c r="B146" s="18"/>
      <c r="C146" s="114"/>
    </row>
    <row r="147" spans="1:3" s="13" customFormat="1" x14ac:dyDescent="0.2">
      <c r="A147" s="20"/>
      <c r="B147" s="15"/>
      <c r="C147" s="113"/>
    </row>
    <row r="148" spans="1:3" s="122" customFormat="1" x14ac:dyDescent="0.2">
      <c r="A148" s="300">
        <v>710000</v>
      </c>
      <c r="B148" s="3" t="s">
        <v>2</v>
      </c>
      <c r="C148" s="113">
        <f t="shared" ref="C148:C149" si="21">+C149</f>
        <v>163700000</v>
      </c>
    </row>
    <row r="149" spans="1:3" s="13" customFormat="1" ht="19.5" x14ac:dyDescent="0.2">
      <c r="A149" s="21">
        <v>717000</v>
      </c>
      <c r="B149" s="16" t="s">
        <v>10</v>
      </c>
      <c r="C149" s="115">
        <f t="shared" si="21"/>
        <v>163700000</v>
      </c>
    </row>
    <row r="150" spans="1:3" s="13" customFormat="1" x14ac:dyDescent="0.2">
      <c r="A150" s="10">
        <v>717100</v>
      </c>
      <c r="B150" s="5" t="s">
        <v>11</v>
      </c>
      <c r="C150" s="114">
        <v>163700000</v>
      </c>
    </row>
    <row r="151" spans="1:3" s="13" customFormat="1" x14ac:dyDescent="0.2">
      <c r="A151" s="116"/>
      <c r="B151" s="117" t="s">
        <v>806</v>
      </c>
      <c r="C151" s="118">
        <f t="shared" ref="C151" si="22">+C148</f>
        <v>163700000</v>
      </c>
    </row>
    <row r="152" spans="1:3" s="13" customFormat="1" x14ac:dyDescent="0.2">
      <c r="A152" s="112"/>
      <c r="B152" s="278"/>
      <c r="C152" s="113"/>
    </row>
    <row r="153" spans="1:3" s="13" customFormat="1" x14ac:dyDescent="0.2">
      <c r="A153" s="112"/>
      <c r="B153" s="278"/>
      <c r="C153" s="113"/>
    </row>
    <row r="154" spans="1:3" s="13" customFormat="1" ht="19.5" x14ac:dyDescent="0.2">
      <c r="A154" s="20" t="s">
        <v>401</v>
      </c>
      <c r="B154" s="18"/>
      <c r="C154" s="114"/>
    </row>
    <row r="155" spans="1:3" s="13" customFormat="1" ht="19.5" x14ac:dyDescent="0.2">
      <c r="A155" s="20" t="s">
        <v>377</v>
      </c>
      <c r="B155" s="18"/>
      <c r="C155" s="114"/>
    </row>
    <row r="156" spans="1:3" s="13" customFormat="1" ht="19.5" x14ac:dyDescent="0.2">
      <c r="A156" s="20" t="s">
        <v>402</v>
      </c>
      <c r="B156" s="18"/>
      <c r="C156" s="114"/>
    </row>
    <row r="157" spans="1:3" s="13" customFormat="1" ht="19.5" x14ac:dyDescent="0.2">
      <c r="A157" s="20" t="s">
        <v>293</v>
      </c>
      <c r="B157" s="18"/>
      <c r="C157" s="114"/>
    </row>
    <row r="158" spans="1:3" s="13" customFormat="1" x14ac:dyDescent="0.2">
      <c r="A158" s="20"/>
      <c r="B158" s="15"/>
      <c r="C158" s="113"/>
    </row>
    <row r="159" spans="1:3" s="122" customFormat="1" x14ac:dyDescent="0.2">
      <c r="A159" s="301">
        <v>930000</v>
      </c>
      <c r="B159" s="124" t="s">
        <v>807</v>
      </c>
      <c r="C159" s="113">
        <f t="shared" ref="C159:C160" si="23">C160</f>
        <v>30000</v>
      </c>
    </row>
    <row r="160" spans="1:3" s="13" customFormat="1" ht="19.5" x14ac:dyDescent="0.2">
      <c r="A160" s="6">
        <v>931000</v>
      </c>
      <c r="B160" s="295" t="s">
        <v>722</v>
      </c>
      <c r="C160" s="121">
        <f t="shared" si="23"/>
        <v>30000</v>
      </c>
    </row>
    <row r="161" spans="1:3" s="13" customFormat="1" x14ac:dyDescent="0.2">
      <c r="A161" s="11">
        <v>931200</v>
      </c>
      <c r="B161" s="5" t="s">
        <v>800</v>
      </c>
      <c r="C161" s="114">
        <v>30000</v>
      </c>
    </row>
    <row r="162" spans="1:3" s="13" customFormat="1" ht="37.5" x14ac:dyDescent="0.2">
      <c r="A162" s="300" t="s">
        <v>287</v>
      </c>
      <c r="B162" s="3" t="s">
        <v>827</v>
      </c>
      <c r="C162" s="113">
        <v>3000</v>
      </c>
    </row>
    <row r="163" spans="1:3" s="13" customFormat="1" x14ac:dyDescent="0.2">
      <c r="A163" s="116"/>
      <c r="B163" s="117" t="s">
        <v>806</v>
      </c>
      <c r="C163" s="118">
        <f t="shared" ref="C163" si="24">C159+C162</f>
        <v>33000</v>
      </c>
    </row>
    <row r="164" spans="1:3" s="13" customFormat="1" x14ac:dyDescent="0.2">
      <c r="A164" s="112"/>
      <c r="B164" s="278"/>
      <c r="C164" s="113"/>
    </row>
    <row r="165" spans="1:3" s="13" customFormat="1" x14ac:dyDescent="0.2">
      <c r="A165" s="22"/>
      <c r="B165" s="278"/>
      <c r="C165" s="114"/>
    </row>
    <row r="166" spans="1:3" s="13" customFormat="1" ht="19.5" x14ac:dyDescent="0.2">
      <c r="A166" s="20" t="s">
        <v>403</v>
      </c>
      <c r="B166" s="18"/>
      <c r="C166" s="114"/>
    </row>
    <row r="167" spans="1:3" s="13" customFormat="1" ht="19.5" x14ac:dyDescent="0.2">
      <c r="A167" s="20" t="s">
        <v>377</v>
      </c>
      <c r="B167" s="18"/>
      <c r="C167" s="114"/>
    </row>
    <row r="168" spans="1:3" s="13" customFormat="1" ht="19.5" x14ac:dyDescent="0.2">
      <c r="A168" s="20" t="s">
        <v>404</v>
      </c>
      <c r="B168" s="18"/>
      <c r="C168" s="114"/>
    </row>
    <row r="169" spans="1:3" s="13" customFormat="1" ht="19.5" x14ac:dyDescent="0.2">
      <c r="A169" s="20" t="s">
        <v>293</v>
      </c>
      <c r="B169" s="18"/>
      <c r="C169" s="114"/>
    </row>
    <row r="170" spans="1:3" s="13" customFormat="1" x14ac:dyDescent="0.2">
      <c r="A170" s="20"/>
      <c r="B170" s="15"/>
      <c r="C170" s="113"/>
    </row>
    <row r="171" spans="1:3" s="122" customFormat="1" x14ac:dyDescent="0.2">
      <c r="A171" s="301">
        <v>930000</v>
      </c>
      <c r="B171" s="124" t="s">
        <v>807</v>
      </c>
      <c r="C171" s="113">
        <f t="shared" ref="C171:C172" si="25">+C172</f>
        <v>40000</v>
      </c>
    </row>
    <row r="172" spans="1:3" s="13" customFormat="1" ht="19.5" x14ac:dyDescent="0.2">
      <c r="A172" s="6">
        <v>931000</v>
      </c>
      <c r="B172" s="295" t="s">
        <v>722</v>
      </c>
      <c r="C172" s="115">
        <f t="shared" si="25"/>
        <v>40000</v>
      </c>
    </row>
    <row r="173" spans="1:3" s="13" customFormat="1" x14ac:dyDescent="0.2">
      <c r="A173" s="11">
        <v>931200</v>
      </c>
      <c r="B173" s="5" t="s">
        <v>800</v>
      </c>
      <c r="C173" s="114">
        <v>40000</v>
      </c>
    </row>
    <row r="174" spans="1:3" s="122" customFormat="1" ht="37.5" x14ac:dyDescent="0.2">
      <c r="A174" s="300" t="s">
        <v>287</v>
      </c>
      <c r="B174" s="3" t="s">
        <v>827</v>
      </c>
      <c r="C174" s="113">
        <v>60000</v>
      </c>
    </row>
    <row r="175" spans="1:3" s="13" customFormat="1" x14ac:dyDescent="0.2">
      <c r="A175" s="116"/>
      <c r="B175" s="117" t="s">
        <v>806</v>
      </c>
      <c r="C175" s="118">
        <f t="shared" ref="C175" si="26">+C171+C174</f>
        <v>100000</v>
      </c>
    </row>
    <row r="176" spans="1:3" s="13" customFormat="1" x14ac:dyDescent="0.2">
      <c r="A176" s="112"/>
      <c r="B176" s="278"/>
      <c r="C176" s="113"/>
    </row>
    <row r="177" spans="1:3" s="13" customFormat="1" x14ac:dyDescent="0.2">
      <c r="A177" s="22"/>
      <c r="B177" s="278"/>
      <c r="C177" s="114"/>
    </row>
    <row r="178" spans="1:3" s="13" customFormat="1" ht="19.5" x14ac:dyDescent="0.2">
      <c r="A178" s="20" t="s">
        <v>405</v>
      </c>
      <c r="B178" s="18"/>
      <c r="C178" s="114"/>
    </row>
    <row r="179" spans="1:3" s="13" customFormat="1" ht="19.5" x14ac:dyDescent="0.2">
      <c r="A179" s="20" t="s">
        <v>377</v>
      </c>
      <c r="B179" s="18"/>
      <c r="C179" s="114"/>
    </row>
    <row r="180" spans="1:3" s="13" customFormat="1" ht="19.5" x14ac:dyDescent="0.2">
      <c r="A180" s="20" t="s">
        <v>406</v>
      </c>
      <c r="B180" s="18"/>
      <c r="C180" s="114"/>
    </row>
    <row r="181" spans="1:3" s="13" customFormat="1" ht="19.5" x14ac:dyDescent="0.2">
      <c r="A181" s="20" t="s">
        <v>293</v>
      </c>
      <c r="B181" s="18"/>
      <c r="C181" s="114"/>
    </row>
    <row r="182" spans="1:3" s="13" customFormat="1" x14ac:dyDescent="0.2">
      <c r="A182" s="20"/>
      <c r="B182" s="15"/>
      <c r="C182" s="113"/>
    </row>
    <row r="183" spans="1:3" s="122" customFormat="1" x14ac:dyDescent="0.2">
      <c r="A183" s="301">
        <v>930000</v>
      </c>
      <c r="B183" s="124" t="s">
        <v>807</v>
      </c>
      <c r="C183" s="113">
        <f t="shared" ref="C183:C184" si="27">C184</f>
        <v>5000</v>
      </c>
    </row>
    <row r="184" spans="1:3" s="19" customFormat="1" ht="19.5" x14ac:dyDescent="0.2">
      <c r="A184" s="6">
        <v>931000</v>
      </c>
      <c r="B184" s="295" t="s">
        <v>722</v>
      </c>
      <c r="C184" s="115">
        <f t="shared" si="27"/>
        <v>5000</v>
      </c>
    </row>
    <row r="185" spans="1:3" s="13" customFormat="1" x14ac:dyDescent="0.2">
      <c r="A185" s="11">
        <v>931200</v>
      </c>
      <c r="B185" s="5" t="s">
        <v>800</v>
      </c>
      <c r="C185" s="114">
        <v>5000</v>
      </c>
    </row>
    <row r="186" spans="1:3" s="122" customFormat="1" ht="37.5" x14ac:dyDescent="0.2">
      <c r="A186" s="300" t="s">
        <v>287</v>
      </c>
      <c r="B186" s="3" t="s">
        <v>827</v>
      </c>
      <c r="C186" s="113">
        <v>400</v>
      </c>
    </row>
    <row r="187" spans="1:3" s="13" customFormat="1" x14ac:dyDescent="0.2">
      <c r="A187" s="116"/>
      <c r="B187" s="117" t="s">
        <v>806</v>
      </c>
      <c r="C187" s="118">
        <f t="shared" ref="C187" si="28">C186+C183</f>
        <v>5400</v>
      </c>
    </row>
    <row r="188" spans="1:3" s="13" customFormat="1" ht="19.5" x14ac:dyDescent="0.2">
      <c r="A188" s="123"/>
      <c r="B188" s="278"/>
      <c r="C188" s="113"/>
    </row>
    <row r="189" spans="1:3" s="13" customFormat="1" x14ac:dyDescent="0.2">
      <c r="A189" s="22"/>
      <c r="B189" s="278"/>
      <c r="C189" s="114"/>
    </row>
    <row r="190" spans="1:3" s="13" customFormat="1" ht="19.5" x14ac:dyDescent="0.2">
      <c r="A190" s="20" t="s">
        <v>407</v>
      </c>
      <c r="B190" s="18"/>
      <c r="C190" s="114"/>
    </row>
    <row r="191" spans="1:3" s="13" customFormat="1" ht="19.5" x14ac:dyDescent="0.2">
      <c r="A191" s="20" t="s">
        <v>377</v>
      </c>
      <c r="B191" s="18"/>
      <c r="C191" s="114"/>
    </row>
    <row r="192" spans="1:3" s="13" customFormat="1" ht="19.5" x14ac:dyDescent="0.2">
      <c r="A192" s="20" t="s">
        <v>408</v>
      </c>
      <c r="B192" s="18"/>
      <c r="C192" s="114"/>
    </row>
    <row r="193" spans="1:3" s="13" customFormat="1" ht="19.5" x14ac:dyDescent="0.2">
      <c r="A193" s="20" t="s">
        <v>293</v>
      </c>
      <c r="B193" s="18"/>
      <c r="C193" s="114"/>
    </row>
    <row r="194" spans="1:3" s="13" customFormat="1" x14ac:dyDescent="0.2">
      <c r="A194" s="20"/>
      <c r="B194" s="15"/>
      <c r="C194" s="114"/>
    </row>
    <row r="195" spans="1:3" s="122" customFormat="1" x14ac:dyDescent="0.2">
      <c r="A195" s="301">
        <v>930000</v>
      </c>
      <c r="B195" s="124" t="s">
        <v>807</v>
      </c>
      <c r="C195" s="113">
        <f t="shared" ref="C195:C196" si="29">C196</f>
        <v>10000</v>
      </c>
    </row>
    <row r="196" spans="1:3" s="19" customFormat="1" ht="19.5" x14ac:dyDescent="0.2">
      <c r="A196" s="6">
        <v>931000</v>
      </c>
      <c r="B196" s="295" t="s">
        <v>722</v>
      </c>
      <c r="C196" s="115">
        <f t="shared" si="29"/>
        <v>10000</v>
      </c>
    </row>
    <row r="197" spans="1:3" s="13" customFormat="1" x14ac:dyDescent="0.2">
      <c r="A197" s="11">
        <v>931200</v>
      </c>
      <c r="B197" s="5" t="s">
        <v>800</v>
      </c>
      <c r="C197" s="114">
        <v>10000</v>
      </c>
    </row>
    <row r="198" spans="1:3" s="127" customFormat="1" x14ac:dyDescent="0.2">
      <c r="A198" s="125"/>
      <c r="B198" s="134" t="s">
        <v>806</v>
      </c>
      <c r="C198" s="126">
        <f t="shared" ref="C198" si="30">C195</f>
        <v>10000</v>
      </c>
    </row>
    <row r="199" spans="1:3" s="13" customFormat="1" x14ac:dyDescent="0.2">
      <c r="A199" s="112"/>
      <c r="B199" s="278"/>
      <c r="C199" s="114"/>
    </row>
    <row r="200" spans="1:3" s="13" customFormat="1" x14ac:dyDescent="0.2">
      <c r="A200" s="22"/>
      <c r="B200" s="278"/>
      <c r="C200" s="114"/>
    </row>
    <row r="201" spans="1:3" s="13" customFormat="1" ht="19.5" x14ac:dyDescent="0.2">
      <c r="A201" s="20" t="s">
        <v>409</v>
      </c>
      <c r="B201" s="18"/>
      <c r="C201" s="114"/>
    </row>
    <row r="202" spans="1:3" s="13" customFormat="1" ht="19.5" x14ac:dyDescent="0.2">
      <c r="A202" s="20" t="s">
        <v>377</v>
      </c>
      <c r="B202" s="18"/>
      <c r="C202" s="114"/>
    </row>
    <row r="203" spans="1:3" s="13" customFormat="1" ht="19.5" x14ac:dyDescent="0.2">
      <c r="A203" s="20" t="s">
        <v>410</v>
      </c>
      <c r="B203" s="18"/>
      <c r="C203" s="114"/>
    </row>
    <row r="204" spans="1:3" s="13" customFormat="1" ht="19.5" x14ac:dyDescent="0.2">
      <c r="A204" s="20" t="s">
        <v>293</v>
      </c>
      <c r="B204" s="18"/>
      <c r="C204" s="114"/>
    </row>
    <row r="205" spans="1:3" s="13" customFormat="1" x14ac:dyDescent="0.2">
      <c r="A205" s="20"/>
      <c r="B205" s="15"/>
      <c r="C205" s="113"/>
    </row>
    <row r="206" spans="1:3" s="122" customFormat="1" x14ac:dyDescent="0.2">
      <c r="A206" s="301">
        <v>930000</v>
      </c>
      <c r="B206" s="124" t="s">
        <v>807</v>
      </c>
      <c r="C206" s="113">
        <f t="shared" ref="C206:C207" si="31">C207</f>
        <v>5000</v>
      </c>
    </row>
    <row r="207" spans="1:3" s="19" customFormat="1" ht="19.5" x14ac:dyDescent="0.2">
      <c r="A207" s="6">
        <v>931000</v>
      </c>
      <c r="B207" s="295" t="s">
        <v>722</v>
      </c>
      <c r="C207" s="115">
        <f t="shared" si="31"/>
        <v>5000</v>
      </c>
    </row>
    <row r="208" spans="1:3" s="13" customFormat="1" x14ac:dyDescent="0.2">
      <c r="A208" s="135">
        <v>931200</v>
      </c>
      <c r="B208" s="4" t="s">
        <v>800</v>
      </c>
      <c r="C208" s="114">
        <v>5000</v>
      </c>
    </row>
    <row r="209" spans="1:3" s="122" customFormat="1" ht="37.5" x14ac:dyDescent="0.2">
      <c r="A209" s="300" t="s">
        <v>287</v>
      </c>
      <c r="B209" s="3" t="s">
        <v>827</v>
      </c>
      <c r="C209" s="113">
        <v>5000</v>
      </c>
    </row>
    <row r="210" spans="1:3" s="13" customFormat="1" x14ac:dyDescent="0.2">
      <c r="A210" s="116"/>
      <c r="B210" s="117" t="s">
        <v>806</v>
      </c>
      <c r="C210" s="118">
        <f>C206+C209</f>
        <v>10000</v>
      </c>
    </row>
    <row r="211" spans="1:3" s="13" customFormat="1" x14ac:dyDescent="0.2">
      <c r="A211" s="112"/>
      <c r="B211" s="278"/>
      <c r="C211" s="113"/>
    </row>
    <row r="212" spans="1:3" s="13" customFormat="1" x14ac:dyDescent="0.2">
      <c r="A212" s="112"/>
      <c r="B212" s="278"/>
      <c r="C212" s="113"/>
    </row>
    <row r="213" spans="1:3" s="13" customFormat="1" ht="19.5" x14ac:dyDescent="0.2">
      <c r="A213" s="20" t="s">
        <v>814</v>
      </c>
      <c r="B213" s="18"/>
      <c r="C213" s="114"/>
    </row>
    <row r="214" spans="1:3" s="13" customFormat="1" ht="19.5" x14ac:dyDescent="0.2">
      <c r="A214" s="20" t="s">
        <v>377</v>
      </c>
      <c r="B214" s="18"/>
      <c r="C214" s="114"/>
    </row>
    <row r="215" spans="1:3" s="13" customFormat="1" ht="19.5" x14ac:dyDescent="0.2">
      <c r="A215" s="20" t="s">
        <v>413</v>
      </c>
      <c r="B215" s="18"/>
      <c r="C215" s="114"/>
    </row>
    <row r="216" spans="1:3" s="13" customFormat="1" ht="19.5" x14ac:dyDescent="0.2">
      <c r="A216" s="20" t="s">
        <v>384</v>
      </c>
      <c r="B216" s="18"/>
      <c r="C216" s="114"/>
    </row>
    <row r="217" spans="1:3" s="13" customFormat="1" x14ac:dyDescent="0.2">
      <c r="A217" s="20"/>
      <c r="B217" s="15"/>
      <c r="C217" s="113"/>
    </row>
    <row r="218" spans="1:3" s="122" customFormat="1" x14ac:dyDescent="0.2">
      <c r="A218" s="300">
        <v>720000</v>
      </c>
      <c r="B218" s="3" t="s">
        <v>12</v>
      </c>
      <c r="C218" s="113">
        <f t="shared" ref="C218" si="32">+C219+C221</f>
        <v>65500</v>
      </c>
    </row>
    <row r="219" spans="1:3" s="13" customFormat="1" ht="39" x14ac:dyDescent="0.2">
      <c r="A219" s="21">
        <v>728000</v>
      </c>
      <c r="B219" s="16" t="s">
        <v>540</v>
      </c>
      <c r="C219" s="115">
        <f t="shared" ref="C219" si="33">+C220</f>
        <v>35500</v>
      </c>
    </row>
    <row r="220" spans="1:3" s="13" customFormat="1" ht="37.5" x14ac:dyDescent="0.2">
      <c r="A220" s="10">
        <v>728200</v>
      </c>
      <c r="B220" s="5" t="s">
        <v>801</v>
      </c>
      <c r="C220" s="114">
        <v>35500</v>
      </c>
    </row>
    <row r="221" spans="1:3" s="19" customFormat="1" ht="19.5" x14ac:dyDescent="0.2">
      <c r="A221" s="21">
        <v>729000</v>
      </c>
      <c r="B221" s="7" t="s">
        <v>22</v>
      </c>
      <c r="C221" s="115">
        <f t="shared" ref="C221" si="34">C222</f>
        <v>30000</v>
      </c>
    </row>
    <row r="222" spans="1:3" s="13" customFormat="1" x14ac:dyDescent="0.2">
      <c r="A222" s="10">
        <v>729100</v>
      </c>
      <c r="B222" s="5" t="s">
        <v>22</v>
      </c>
      <c r="C222" s="114">
        <v>30000</v>
      </c>
    </row>
    <row r="223" spans="1:3" s="122" customFormat="1" x14ac:dyDescent="0.2">
      <c r="A223" s="301">
        <v>810000</v>
      </c>
      <c r="B223" s="278" t="s">
        <v>810</v>
      </c>
      <c r="C223" s="113">
        <f t="shared" ref="C223:C224" si="35">+C224</f>
        <v>690800</v>
      </c>
    </row>
    <row r="224" spans="1:3" s="13" customFormat="1" ht="39" x14ac:dyDescent="0.2">
      <c r="A224" s="21">
        <v>816000</v>
      </c>
      <c r="B224" s="7" t="s">
        <v>785</v>
      </c>
      <c r="C224" s="115">
        <f t="shared" si="35"/>
        <v>690800</v>
      </c>
    </row>
    <row r="225" spans="1:3" s="13" customFormat="1" x14ac:dyDescent="0.2">
      <c r="A225" s="10">
        <v>816100</v>
      </c>
      <c r="B225" s="5" t="s">
        <v>785</v>
      </c>
      <c r="C225" s="114">
        <f>255800+435000</f>
        <v>690800</v>
      </c>
    </row>
    <row r="226" spans="1:3" s="122" customFormat="1" ht="37.5" x14ac:dyDescent="0.2">
      <c r="A226" s="301">
        <v>880000</v>
      </c>
      <c r="B226" s="9" t="s">
        <v>809</v>
      </c>
      <c r="C226" s="113">
        <f t="shared" ref="C226:C227" si="36">+C227</f>
        <v>195000</v>
      </c>
    </row>
    <row r="227" spans="1:3" s="13" customFormat="1" ht="39" x14ac:dyDescent="0.2">
      <c r="A227" s="21">
        <v>881000</v>
      </c>
      <c r="B227" s="7" t="s">
        <v>795</v>
      </c>
      <c r="C227" s="115">
        <f t="shared" si="36"/>
        <v>195000</v>
      </c>
    </row>
    <row r="228" spans="1:3" s="13" customFormat="1" ht="37.5" x14ac:dyDescent="0.2">
      <c r="A228" s="10">
        <v>881200</v>
      </c>
      <c r="B228" s="5" t="s">
        <v>795</v>
      </c>
      <c r="C228" s="114">
        <v>195000</v>
      </c>
    </row>
    <row r="229" spans="1:3" s="122" customFormat="1" x14ac:dyDescent="0.2">
      <c r="A229" s="301">
        <v>930000</v>
      </c>
      <c r="B229" s="124" t="s">
        <v>807</v>
      </c>
      <c r="C229" s="113">
        <f t="shared" ref="C229" si="37">+C230+C232</f>
        <v>117200</v>
      </c>
    </row>
    <row r="230" spans="1:3" s="13" customFormat="1" ht="19.5" x14ac:dyDescent="0.2">
      <c r="A230" s="6">
        <v>931000</v>
      </c>
      <c r="B230" s="295" t="s">
        <v>722</v>
      </c>
      <c r="C230" s="115">
        <f t="shared" ref="C230" si="38">+C231</f>
        <v>94100</v>
      </c>
    </row>
    <row r="231" spans="1:3" s="13" customFormat="1" x14ac:dyDescent="0.2">
      <c r="A231" s="11">
        <v>931100</v>
      </c>
      <c r="B231" s="5" t="s">
        <v>590</v>
      </c>
      <c r="C231" s="114">
        <v>94100</v>
      </c>
    </row>
    <row r="232" spans="1:3" s="13" customFormat="1" ht="19.5" x14ac:dyDescent="0.2">
      <c r="A232" s="21">
        <v>938000</v>
      </c>
      <c r="B232" s="7" t="s">
        <v>39</v>
      </c>
      <c r="C232" s="115">
        <f t="shared" ref="C232" si="39">+C233</f>
        <v>23100</v>
      </c>
    </row>
    <row r="233" spans="1:3" s="13" customFormat="1" ht="37.5" x14ac:dyDescent="0.2">
      <c r="A233" s="10">
        <v>938200</v>
      </c>
      <c r="B233" s="5" t="s">
        <v>721</v>
      </c>
      <c r="C233" s="114">
        <v>23100</v>
      </c>
    </row>
    <row r="234" spans="1:3" s="13" customFormat="1" ht="37.5" x14ac:dyDescent="0.2">
      <c r="A234" s="300" t="s">
        <v>287</v>
      </c>
      <c r="B234" s="3" t="s">
        <v>827</v>
      </c>
      <c r="C234" s="113">
        <v>50000</v>
      </c>
    </row>
    <row r="235" spans="1:3" s="13" customFormat="1" x14ac:dyDescent="0.2">
      <c r="A235" s="116"/>
      <c r="B235" s="117" t="s">
        <v>806</v>
      </c>
      <c r="C235" s="118">
        <f t="shared" ref="C235" si="40">+C218+C223+C226+C229+C234</f>
        <v>1118500</v>
      </c>
    </row>
    <row r="236" spans="1:3" s="13" customFormat="1" x14ac:dyDescent="0.2">
      <c r="A236" s="112"/>
      <c r="B236" s="278"/>
      <c r="C236" s="113"/>
    </row>
    <row r="237" spans="1:3" s="13" customFormat="1" x14ac:dyDescent="0.2">
      <c r="A237" s="22"/>
      <c r="B237" s="278"/>
      <c r="C237" s="114"/>
    </row>
    <row r="238" spans="1:3" s="13" customFormat="1" ht="19.5" x14ac:dyDescent="0.2">
      <c r="A238" s="20" t="s">
        <v>815</v>
      </c>
      <c r="B238" s="18"/>
      <c r="C238" s="114"/>
    </row>
    <row r="239" spans="1:3" s="13" customFormat="1" ht="19.5" x14ac:dyDescent="0.2">
      <c r="A239" s="20" t="s">
        <v>377</v>
      </c>
      <c r="B239" s="18"/>
      <c r="C239" s="114"/>
    </row>
    <row r="240" spans="1:3" s="13" customFormat="1" ht="19.5" x14ac:dyDescent="0.2">
      <c r="A240" s="20" t="s">
        <v>415</v>
      </c>
      <c r="B240" s="18"/>
      <c r="C240" s="114"/>
    </row>
    <row r="241" spans="1:3" s="13" customFormat="1" ht="19.5" x14ac:dyDescent="0.2">
      <c r="A241" s="20" t="s">
        <v>384</v>
      </c>
      <c r="B241" s="18"/>
      <c r="C241" s="114"/>
    </row>
    <row r="242" spans="1:3" s="13" customFormat="1" x14ac:dyDescent="0.2">
      <c r="A242" s="20"/>
      <c r="B242" s="15"/>
      <c r="C242" s="113"/>
    </row>
    <row r="243" spans="1:3" s="122" customFormat="1" x14ac:dyDescent="0.2">
      <c r="A243" s="300">
        <v>720000</v>
      </c>
      <c r="B243" s="3" t="s">
        <v>12</v>
      </c>
      <c r="C243" s="113">
        <f t="shared" ref="C243" si="41">+C246+C244+C248+C250</f>
        <v>540000</v>
      </c>
    </row>
    <row r="244" spans="1:3" s="19" customFormat="1" ht="39" x14ac:dyDescent="0.2">
      <c r="A244" s="21">
        <v>721000</v>
      </c>
      <c r="B244" s="16" t="s">
        <v>538</v>
      </c>
      <c r="C244" s="115">
        <f t="shared" ref="C244" si="42">C245</f>
        <v>200000</v>
      </c>
    </row>
    <row r="245" spans="1:3" s="13" customFormat="1" x14ac:dyDescent="0.2">
      <c r="A245" s="12">
        <v>721200</v>
      </c>
      <c r="B245" s="5" t="s">
        <v>14</v>
      </c>
      <c r="C245" s="114">
        <v>200000</v>
      </c>
    </row>
    <row r="246" spans="1:3" s="19" customFormat="1" ht="19.5" x14ac:dyDescent="0.2">
      <c r="A246" s="21">
        <v>722000</v>
      </c>
      <c r="B246" s="16" t="s">
        <v>808</v>
      </c>
      <c r="C246" s="115">
        <f t="shared" ref="C246" si="43">SUM(C247:C247)</f>
        <v>0</v>
      </c>
    </row>
    <row r="247" spans="1:3" s="13" customFormat="1" x14ac:dyDescent="0.2">
      <c r="A247" s="10">
        <v>722500</v>
      </c>
      <c r="B247" s="5" t="s">
        <v>19</v>
      </c>
      <c r="C247" s="114"/>
    </row>
    <row r="248" spans="1:3" s="19" customFormat="1" ht="39" x14ac:dyDescent="0.2">
      <c r="A248" s="21">
        <v>728000</v>
      </c>
      <c r="B248" s="16" t="s">
        <v>540</v>
      </c>
      <c r="C248" s="115">
        <f t="shared" ref="C248" si="44">C249</f>
        <v>220000</v>
      </c>
    </row>
    <row r="249" spans="1:3" s="13" customFormat="1" ht="37.5" x14ac:dyDescent="0.2">
      <c r="A249" s="10">
        <v>728200</v>
      </c>
      <c r="B249" s="5" t="s">
        <v>801</v>
      </c>
      <c r="C249" s="114">
        <v>220000</v>
      </c>
    </row>
    <row r="250" spans="1:3" s="19" customFormat="1" ht="19.5" x14ac:dyDescent="0.2">
      <c r="A250" s="21">
        <v>729000</v>
      </c>
      <c r="B250" s="7" t="s">
        <v>22</v>
      </c>
      <c r="C250" s="115">
        <f t="shared" ref="C250" si="45">C251</f>
        <v>120000</v>
      </c>
    </row>
    <row r="251" spans="1:3" s="13" customFormat="1" x14ac:dyDescent="0.2">
      <c r="A251" s="10">
        <v>729100</v>
      </c>
      <c r="B251" s="5" t="s">
        <v>22</v>
      </c>
      <c r="C251" s="114">
        <v>120000</v>
      </c>
    </row>
    <row r="252" spans="1:3" s="122" customFormat="1" x14ac:dyDescent="0.2">
      <c r="A252" s="301">
        <v>810000</v>
      </c>
      <c r="B252" s="278" t="s">
        <v>810</v>
      </c>
      <c r="C252" s="113">
        <f t="shared" ref="C252:C253" si="46">C253</f>
        <v>1971600</v>
      </c>
    </row>
    <row r="253" spans="1:3" s="19" customFormat="1" ht="39" x14ac:dyDescent="0.2">
      <c r="A253" s="21">
        <v>816000</v>
      </c>
      <c r="B253" s="7" t="s">
        <v>785</v>
      </c>
      <c r="C253" s="115">
        <f t="shared" si="46"/>
        <v>1971600</v>
      </c>
    </row>
    <row r="254" spans="1:3" s="13" customFormat="1" x14ac:dyDescent="0.2">
      <c r="A254" s="10">
        <v>816100</v>
      </c>
      <c r="B254" s="5" t="s">
        <v>785</v>
      </c>
      <c r="C254" s="114">
        <f>980000+991600</f>
        <v>1971600</v>
      </c>
    </row>
    <row r="255" spans="1:3" s="122" customFormat="1" ht="37.5" x14ac:dyDescent="0.2">
      <c r="A255" s="301">
        <v>880000</v>
      </c>
      <c r="B255" s="9" t="s">
        <v>809</v>
      </c>
      <c r="C255" s="113">
        <f t="shared" ref="C255:C256" si="47">C256</f>
        <v>220000</v>
      </c>
    </row>
    <row r="256" spans="1:3" s="19" customFormat="1" ht="39" x14ac:dyDescent="0.2">
      <c r="A256" s="21">
        <v>881000</v>
      </c>
      <c r="B256" s="7" t="s">
        <v>795</v>
      </c>
      <c r="C256" s="115">
        <f t="shared" si="47"/>
        <v>220000</v>
      </c>
    </row>
    <row r="257" spans="1:3" s="13" customFormat="1" ht="37.5" x14ac:dyDescent="0.2">
      <c r="A257" s="10">
        <v>881200</v>
      </c>
      <c r="B257" s="5" t="s">
        <v>795</v>
      </c>
      <c r="C257" s="114">
        <v>220000</v>
      </c>
    </row>
    <row r="258" spans="1:3" s="122" customFormat="1" x14ac:dyDescent="0.2">
      <c r="A258" s="301">
        <v>910000</v>
      </c>
      <c r="B258" s="278" t="s">
        <v>828</v>
      </c>
      <c r="C258" s="113">
        <f t="shared" ref="C258:C259" si="48">C259</f>
        <v>110000</v>
      </c>
    </row>
    <row r="259" spans="1:3" s="19" customFormat="1" ht="19.5" x14ac:dyDescent="0.2">
      <c r="A259" s="6">
        <v>911000</v>
      </c>
      <c r="B259" s="7" t="s">
        <v>34</v>
      </c>
      <c r="C259" s="115">
        <f t="shared" si="48"/>
        <v>110000</v>
      </c>
    </row>
    <row r="260" spans="1:3" s="13" customFormat="1" x14ac:dyDescent="0.2">
      <c r="A260" s="11">
        <v>911400</v>
      </c>
      <c r="B260" s="5" t="s">
        <v>35</v>
      </c>
      <c r="C260" s="114">
        <v>110000</v>
      </c>
    </row>
    <row r="261" spans="1:3" s="122" customFormat="1" x14ac:dyDescent="0.2">
      <c r="A261" s="301">
        <v>930000</v>
      </c>
      <c r="B261" s="124" t="s">
        <v>807</v>
      </c>
      <c r="C261" s="113">
        <f t="shared" ref="C261" si="49">C262+C264</f>
        <v>390000</v>
      </c>
    </row>
    <row r="262" spans="1:3" s="19" customFormat="1" ht="19.5" x14ac:dyDescent="0.2">
      <c r="A262" s="6">
        <v>931000</v>
      </c>
      <c r="B262" s="295" t="s">
        <v>722</v>
      </c>
      <c r="C262" s="115">
        <f t="shared" ref="C262" si="50">C263</f>
        <v>325000</v>
      </c>
    </row>
    <row r="263" spans="1:3" s="13" customFormat="1" x14ac:dyDescent="0.2">
      <c r="A263" s="11">
        <v>931100</v>
      </c>
      <c r="B263" s="5" t="s">
        <v>590</v>
      </c>
      <c r="C263" s="114">
        <v>325000</v>
      </c>
    </row>
    <row r="264" spans="1:3" s="19" customFormat="1" ht="19.5" x14ac:dyDescent="0.2">
      <c r="A264" s="21">
        <v>938000</v>
      </c>
      <c r="B264" s="7" t="s">
        <v>39</v>
      </c>
      <c r="C264" s="115">
        <f t="shared" ref="C264" si="51">C265</f>
        <v>65000</v>
      </c>
    </row>
    <row r="265" spans="1:3" s="13" customFormat="1" ht="37.5" x14ac:dyDescent="0.2">
      <c r="A265" s="10">
        <v>938200</v>
      </c>
      <c r="B265" s="5" t="s">
        <v>721</v>
      </c>
      <c r="C265" s="114">
        <v>65000</v>
      </c>
    </row>
    <row r="266" spans="1:3" s="13" customFormat="1" ht="37.5" x14ac:dyDescent="0.2">
      <c r="A266" s="300" t="s">
        <v>287</v>
      </c>
      <c r="B266" s="3" t="s">
        <v>827</v>
      </c>
      <c r="C266" s="113">
        <v>70000</v>
      </c>
    </row>
    <row r="267" spans="1:3" s="13" customFormat="1" x14ac:dyDescent="0.2">
      <c r="A267" s="116"/>
      <c r="B267" s="117" t="s">
        <v>806</v>
      </c>
      <c r="C267" s="118">
        <f t="shared" ref="C267" si="52">+C243+C266+C252+C255+C258+C261</f>
        <v>3301600</v>
      </c>
    </row>
    <row r="268" spans="1:3" s="13" customFormat="1" x14ac:dyDescent="0.2">
      <c r="A268" s="112"/>
      <c r="B268" s="278"/>
      <c r="C268" s="113"/>
    </row>
    <row r="269" spans="1:3" s="13" customFormat="1" x14ac:dyDescent="0.2">
      <c r="A269" s="22"/>
      <c r="B269" s="278"/>
      <c r="C269" s="114"/>
    </row>
    <row r="270" spans="1:3" s="13" customFormat="1" ht="19.5" x14ac:dyDescent="0.2">
      <c r="A270" s="20" t="s">
        <v>816</v>
      </c>
      <c r="B270" s="18"/>
      <c r="C270" s="114"/>
    </row>
    <row r="271" spans="1:3" s="13" customFormat="1" ht="19.5" x14ac:dyDescent="0.2">
      <c r="A271" s="20" t="s">
        <v>377</v>
      </c>
      <c r="B271" s="18"/>
      <c r="C271" s="114"/>
    </row>
    <row r="272" spans="1:3" s="13" customFormat="1" ht="19.5" x14ac:dyDescent="0.2">
      <c r="A272" s="20" t="s">
        <v>417</v>
      </c>
      <c r="B272" s="18"/>
      <c r="C272" s="114"/>
    </row>
    <row r="273" spans="1:3" s="13" customFormat="1" ht="19.5" x14ac:dyDescent="0.2">
      <c r="A273" s="20" t="s">
        <v>384</v>
      </c>
      <c r="B273" s="18"/>
      <c r="C273" s="114"/>
    </row>
    <row r="274" spans="1:3" s="13" customFormat="1" x14ac:dyDescent="0.2">
      <c r="A274" s="20"/>
      <c r="B274" s="15"/>
      <c r="C274" s="113"/>
    </row>
    <row r="275" spans="1:3" s="122" customFormat="1" x14ac:dyDescent="0.2">
      <c r="A275" s="300">
        <v>720000</v>
      </c>
      <c r="B275" s="3" t="s">
        <v>12</v>
      </c>
      <c r="C275" s="113">
        <f>C276+C278+C280</f>
        <v>293800</v>
      </c>
    </row>
    <row r="276" spans="1:3" s="19" customFormat="1" ht="39" x14ac:dyDescent="0.2">
      <c r="A276" s="21">
        <v>721000</v>
      </c>
      <c r="B276" s="16" t="s">
        <v>538</v>
      </c>
      <c r="C276" s="115">
        <f t="shared" ref="C276" si="53">C277</f>
        <v>105800</v>
      </c>
    </row>
    <row r="277" spans="1:3" s="13" customFormat="1" x14ac:dyDescent="0.2">
      <c r="A277" s="12">
        <v>721200</v>
      </c>
      <c r="B277" s="5" t="s">
        <v>14</v>
      </c>
      <c r="C277" s="114">
        <v>105800</v>
      </c>
    </row>
    <row r="278" spans="1:3" s="13" customFormat="1" ht="19.5" x14ac:dyDescent="0.2">
      <c r="A278" s="21">
        <v>722000</v>
      </c>
      <c r="B278" s="16" t="s">
        <v>808</v>
      </c>
      <c r="C278" s="115">
        <f t="shared" ref="C278" si="54">C279</f>
        <v>118000</v>
      </c>
    </row>
    <row r="279" spans="1:3" s="13" customFormat="1" x14ac:dyDescent="0.2">
      <c r="A279" s="10">
        <v>722500</v>
      </c>
      <c r="B279" s="5" t="s">
        <v>19</v>
      </c>
      <c r="C279" s="114">
        <v>118000</v>
      </c>
    </row>
    <row r="280" spans="1:3" s="19" customFormat="1" ht="39" x14ac:dyDescent="0.2">
      <c r="A280" s="21">
        <v>728000</v>
      </c>
      <c r="B280" s="16" t="s">
        <v>540</v>
      </c>
      <c r="C280" s="115">
        <f>C281</f>
        <v>70000</v>
      </c>
    </row>
    <row r="281" spans="1:3" s="13" customFormat="1" ht="37.5" x14ac:dyDescent="0.2">
      <c r="A281" s="10">
        <v>728200</v>
      </c>
      <c r="B281" s="139" t="s">
        <v>801</v>
      </c>
      <c r="C281" s="114">
        <v>70000</v>
      </c>
    </row>
    <row r="282" spans="1:3" s="122" customFormat="1" x14ac:dyDescent="0.2">
      <c r="A282" s="301">
        <v>810000</v>
      </c>
      <c r="B282" s="278" t="s">
        <v>810</v>
      </c>
      <c r="C282" s="113">
        <f t="shared" ref="C282:C283" si="55">C283</f>
        <v>250000</v>
      </c>
    </row>
    <row r="283" spans="1:3" s="13" customFormat="1" ht="39" x14ac:dyDescent="0.2">
      <c r="A283" s="21">
        <v>816000</v>
      </c>
      <c r="B283" s="7" t="s">
        <v>785</v>
      </c>
      <c r="C283" s="115">
        <f t="shared" si="55"/>
        <v>250000</v>
      </c>
    </row>
    <row r="284" spans="1:3" s="13" customFormat="1" x14ac:dyDescent="0.2">
      <c r="A284" s="10">
        <v>816100</v>
      </c>
      <c r="B284" s="5" t="s">
        <v>785</v>
      </c>
      <c r="C284" s="114">
        <v>250000</v>
      </c>
    </row>
    <row r="285" spans="1:3" s="122" customFormat="1" ht="37.5" x14ac:dyDescent="0.2">
      <c r="A285" s="301">
        <v>880000</v>
      </c>
      <c r="B285" s="9" t="s">
        <v>809</v>
      </c>
      <c r="C285" s="113">
        <f t="shared" ref="C285:C286" si="56">+C286</f>
        <v>60000</v>
      </c>
    </row>
    <row r="286" spans="1:3" s="13" customFormat="1" ht="39" x14ac:dyDescent="0.2">
      <c r="A286" s="21">
        <v>881000</v>
      </c>
      <c r="B286" s="7" t="s">
        <v>795</v>
      </c>
      <c r="C286" s="115">
        <f t="shared" si="56"/>
        <v>60000</v>
      </c>
    </row>
    <row r="287" spans="1:3" s="13" customFormat="1" ht="37.5" x14ac:dyDescent="0.2">
      <c r="A287" s="10">
        <v>881200</v>
      </c>
      <c r="B287" s="5" t="s">
        <v>795</v>
      </c>
      <c r="C287" s="114">
        <v>60000</v>
      </c>
    </row>
    <row r="288" spans="1:3" s="122" customFormat="1" x14ac:dyDescent="0.2">
      <c r="A288" s="301">
        <v>930000</v>
      </c>
      <c r="B288" s="124" t="s">
        <v>807</v>
      </c>
      <c r="C288" s="113">
        <f>C291+C289</f>
        <v>103500</v>
      </c>
    </row>
    <row r="289" spans="1:3" s="19" customFormat="1" ht="19.5" x14ac:dyDescent="0.2">
      <c r="A289" s="6">
        <v>931000</v>
      </c>
      <c r="B289" s="295" t="s">
        <v>722</v>
      </c>
      <c r="C289" s="115">
        <f t="shared" ref="C289" si="57">C290</f>
        <v>63500</v>
      </c>
    </row>
    <row r="290" spans="1:3" s="13" customFormat="1" x14ac:dyDescent="0.2">
      <c r="A290" s="11">
        <v>931100</v>
      </c>
      <c r="B290" s="5" t="s">
        <v>590</v>
      </c>
      <c r="C290" s="114">
        <v>63500</v>
      </c>
    </row>
    <row r="291" spans="1:3" s="13" customFormat="1" ht="19.5" x14ac:dyDescent="0.2">
      <c r="A291" s="21">
        <v>938000</v>
      </c>
      <c r="B291" s="7" t="s">
        <v>39</v>
      </c>
      <c r="C291" s="115">
        <f t="shared" ref="C291" si="58">C292</f>
        <v>40000</v>
      </c>
    </row>
    <row r="292" spans="1:3" s="13" customFormat="1" ht="37.5" x14ac:dyDescent="0.2">
      <c r="A292" s="10">
        <v>938200</v>
      </c>
      <c r="B292" s="5" t="s">
        <v>721</v>
      </c>
      <c r="C292" s="114">
        <v>40000</v>
      </c>
    </row>
    <row r="293" spans="1:3" s="122" customFormat="1" ht="37.5" x14ac:dyDescent="0.2">
      <c r="A293" s="300" t="s">
        <v>287</v>
      </c>
      <c r="B293" s="3" t="s">
        <v>827</v>
      </c>
      <c r="C293" s="113">
        <v>100000</v>
      </c>
    </row>
    <row r="294" spans="1:3" s="13" customFormat="1" x14ac:dyDescent="0.2">
      <c r="A294" s="116"/>
      <c r="B294" s="117" t="s">
        <v>806</v>
      </c>
      <c r="C294" s="118">
        <f t="shared" ref="C294" si="59">C275+C282+C285+C288+C293</f>
        <v>807300</v>
      </c>
    </row>
    <row r="295" spans="1:3" s="13" customFormat="1" x14ac:dyDescent="0.2">
      <c r="A295" s="112"/>
      <c r="B295" s="278"/>
      <c r="C295" s="114"/>
    </row>
    <row r="296" spans="1:3" s="13" customFormat="1" x14ac:dyDescent="0.2">
      <c r="A296" s="22"/>
      <c r="B296" s="278"/>
      <c r="C296" s="114"/>
    </row>
    <row r="297" spans="1:3" s="13" customFormat="1" ht="19.5" x14ac:dyDescent="0.2">
      <c r="A297" s="20" t="s">
        <v>817</v>
      </c>
      <c r="B297" s="18"/>
      <c r="C297" s="114"/>
    </row>
    <row r="298" spans="1:3" s="13" customFormat="1" ht="19.5" x14ac:dyDescent="0.2">
      <c r="A298" s="20" t="s">
        <v>377</v>
      </c>
      <c r="B298" s="18"/>
      <c r="C298" s="114"/>
    </row>
    <row r="299" spans="1:3" s="13" customFormat="1" ht="19.5" x14ac:dyDescent="0.2">
      <c r="A299" s="20" t="s">
        <v>419</v>
      </c>
      <c r="B299" s="18"/>
      <c r="C299" s="114"/>
    </row>
    <row r="300" spans="1:3" s="13" customFormat="1" ht="19.5" x14ac:dyDescent="0.2">
      <c r="A300" s="20" t="s">
        <v>384</v>
      </c>
      <c r="B300" s="18"/>
      <c r="C300" s="114"/>
    </row>
    <row r="301" spans="1:3" s="13" customFormat="1" x14ac:dyDescent="0.2">
      <c r="A301" s="20"/>
      <c r="B301" s="15"/>
      <c r="C301" s="113"/>
    </row>
    <row r="302" spans="1:3" s="122" customFormat="1" x14ac:dyDescent="0.2">
      <c r="A302" s="300">
        <v>720000</v>
      </c>
      <c r="B302" s="3" t="s">
        <v>12</v>
      </c>
      <c r="C302" s="113">
        <f t="shared" ref="C302" si="60">+C305+C303</f>
        <v>165500</v>
      </c>
    </row>
    <row r="303" spans="1:3" s="19" customFormat="1" ht="39" x14ac:dyDescent="0.2">
      <c r="A303" s="21">
        <v>721000</v>
      </c>
      <c r="B303" s="16" t="s">
        <v>538</v>
      </c>
      <c r="C303" s="115">
        <f t="shared" ref="C303" si="61">C304</f>
        <v>15000</v>
      </c>
    </row>
    <row r="304" spans="1:3" s="13" customFormat="1" x14ac:dyDescent="0.2">
      <c r="A304" s="12">
        <v>721200</v>
      </c>
      <c r="B304" s="5" t="s">
        <v>14</v>
      </c>
      <c r="C304" s="114">
        <v>15000</v>
      </c>
    </row>
    <row r="305" spans="1:5" s="19" customFormat="1" ht="19.5" x14ac:dyDescent="0.2">
      <c r="A305" s="21">
        <v>722000</v>
      </c>
      <c r="B305" s="16" t="s">
        <v>808</v>
      </c>
      <c r="C305" s="115">
        <f t="shared" ref="C305" si="62">SUM(C306:C306)</f>
        <v>150500</v>
      </c>
    </row>
    <row r="306" spans="1:5" s="13" customFormat="1" x14ac:dyDescent="0.2">
      <c r="A306" s="10">
        <v>722500</v>
      </c>
      <c r="B306" s="5" t="s">
        <v>19</v>
      </c>
      <c r="C306" s="114">
        <v>150500</v>
      </c>
    </row>
    <row r="307" spans="1:5" s="122" customFormat="1" x14ac:dyDescent="0.2">
      <c r="A307" s="301">
        <v>810000</v>
      </c>
      <c r="B307" s="278" t="s">
        <v>810</v>
      </c>
      <c r="C307" s="113">
        <f t="shared" ref="C307:C308" si="63">C308</f>
        <v>383700</v>
      </c>
    </row>
    <row r="308" spans="1:5" s="19" customFormat="1" ht="39" x14ac:dyDescent="0.2">
      <c r="A308" s="21">
        <v>816000</v>
      </c>
      <c r="B308" s="7" t="s">
        <v>785</v>
      </c>
      <c r="C308" s="115">
        <f t="shared" si="63"/>
        <v>383700</v>
      </c>
    </row>
    <row r="309" spans="1:5" s="13" customFormat="1" x14ac:dyDescent="0.2">
      <c r="A309" s="10">
        <v>816100</v>
      </c>
      <c r="B309" s="5" t="s">
        <v>785</v>
      </c>
      <c r="C309" s="114">
        <v>383700</v>
      </c>
    </row>
    <row r="310" spans="1:5" s="122" customFormat="1" x14ac:dyDescent="0.2">
      <c r="A310" s="301">
        <v>930000</v>
      </c>
      <c r="B310" s="124" t="s">
        <v>807</v>
      </c>
      <c r="C310" s="113">
        <f t="shared" ref="C310" si="64">C311</f>
        <v>275000</v>
      </c>
    </row>
    <row r="311" spans="1:5" s="19" customFormat="1" ht="19.5" x14ac:dyDescent="0.2">
      <c r="A311" s="6">
        <v>931000</v>
      </c>
      <c r="B311" s="295" t="s">
        <v>722</v>
      </c>
      <c r="C311" s="115">
        <f t="shared" ref="C311" si="65">C312+C313</f>
        <v>275000</v>
      </c>
    </row>
    <row r="312" spans="1:5" s="13" customFormat="1" x14ac:dyDescent="0.2">
      <c r="A312" s="11">
        <v>931100</v>
      </c>
      <c r="B312" s="5" t="s">
        <v>590</v>
      </c>
      <c r="C312" s="114">
        <v>75000</v>
      </c>
    </row>
    <row r="313" spans="1:5" s="13" customFormat="1" x14ac:dyDescent="0.2">
      <c r="A313" s="10">
        <v>931900</v>
      </c>
      <c r="B313" s="5" t="s">
        <v>559</v>
      </c>
      <c r="C313" s="114">
        <v>200000</v>
      </c>
    </row>
    <row r="314" spans="1:5" s="122" customFormat="1" ht="37.5" x14ac:dyDescent="0.2">
      <c r="A314" s="300" t="s">
        <v>287</v>
      </c>
      <c r="B314" s="3" t="s">
        <v>827</v>
      </c>
      <c r="C314" s="113">
        <v>10000</v>
      </c>
    </row>
    <row r="315" spans="1:5" s="13" customFormat="1" x14ac:dyDescent="0.2">
      <c r="A315" s="116"/>
      <c r="B315" s="117" t="s">
        <v>806</v>
      </c>
      <c r="C315" s="118">
        <f t="shared" ref="C315" si="66">+C302+C307+C310+C314</f>
        <v>834200</v>
      </c>
    </row>
    <row r="316" spans="1:5" s="13" customFormat="1" x14ac:dyDescent="0.2">
      <c r="A316" s="112"/>
      <c r="B316" s="278"/>
      <c r="C316" s="114"/>
      <c r="E316" s="128"/>
    </row>
    <row r="317" spans="1:5" s="13" customFormat="1" x14ac:dyDescent="0.2">
      <c r="A317" s="22"/>
      <c r="B317" s="278"/>
      <c r="C317" s="114"/>
    </row>
    <row r="318" spans="1:5" s="13" customFormat="1" ht="19.5" x14ac:dyDescent="0.2">
      <c r="A318" s="20" t="s">
        <v>818</v>
      </c>
      <c r="B318" s="18"/>
      <c r="C318" s="114"/>
    </row>
    <row r="319" spans="1:5" s="13" customFormat="1" ht="19.5" x14ac:dyDescent="0.2">
      <c r="A319" s="20" t="s">
        <v>377</v>
      </c>
      <c r="B319" s="18"/>
      <c r="C319" s="114"/>
    </row>
    <row r="320" spans="1:5" s="13" customFormat="1" ht="19.5" x14ac:dyDescent="0.2">
      <c r="A320" s="20" t="s">
        <v>421</v>
      </c>
      <c r="B320" s="18"/>
      <c r="C320" s="114"/>
    </row>
    <row r="321" spans="1:3" s="13" customFormat="1" ht="19.5" x14ac:dyDescent="0.2">
      <c r="A321" s="20" t="s">
        <v>384</v>
      </c>
      <c r="B321" s="18"/>
      <c r="C321" s="114"/>
    </row>
    <row r="322" spans="1:3" s="13" customFormat="1" x14ac:dyDescent="0.2">
      <c r="A322" s="20"/>
      <c r="B322" s="15"/>
      <c r="C322" s="113"/>
    </row>
    <row r="323" spans="1:3" s="122" customFormat="1" x14ac:dyDescent="0.2">
      <c r="A323" s="300">
        <v>720000</v>
      </c>
      <c r="B323" s="3" t="s">
        <v>12</v>
      </c>
      <c r="C323" s="113">
        <f>+C326+C324+C328</f>
        <v>211000</v>
      </c>
    </row>
    <row r="324" spans="1:3" s="19" customFormat="1" ht="39" x14ac:dyDescent="0.2">
      <c r="A324" s="21">
        <v>721000</v>
      </c>
      <c r="B324" s="16" t="s">
        <v>538</v>
      </c>
      <c r="C324" s="115">
        <f t="shared" ref="C324" si="67">C325</f>
        <v>140000</v>
      </c>
    </row>
    <row r="325" spans="1:3" s="13" customFormat="1" x14ac:dyDescent="0.2">
      <c r="A325" s="12">
        <v>721200</v>
      </c>
      <c r="B325" s="5" t="s">
        <v>14</v>
      </c>
      <c r="C325" s="114">
        <v>140000</v>
      </c>
    </row>
    <row r="326" spans="1:3" s="19" customFormat="1" ht="19.5" x14ac:dyDescent="0.2">
      <c r="A326" s="21">
        <v>722000</v>
      </c>
      <c r="B326" s="16" t="s">
        <v>808</v>
      </c>
      <c r="C326" s="115">
        <f t="shared" ref="C326" si="68">SUM(C327:C327)</f>
        <v>61000</v>
      </c>
    </row>
    <row r="327" spans="1:3" s="13" customFormat="1" x14ac:dyDescent="0.2">
      <c r="A327" s="10">
        <v>722500</v>
      </c>
      <c r="B327" s="5" t="s">
        <v>19</v>
      </c>
      <c r="C327" s="114">
        <v>61000</v>
      </c>
    </row>
    <row r="328" spans="1:3" s="19" customFormat="1" ht="39" x14ac:dyDescent="0.2">
      <c r="A328" s="21">
        <v>728000</v>
      </c>
      <c r="B328" s="7" t="s">
        <v>540</v>
      </c>
      <c r="C328" s="115">
        <f>C329</f>
        <v>10000</v>
      </c>
    </row>
    <row r="329" spans="1:3" s="13" customFormat="1" ht="37.5" x14ac:dyDescent="0.2">
      <c r="A329" s="10">
        <v>728200</v>
      </c>
      <c r="B329" s="5" t="s">
        <v>801</v>
      </c>
      <c r="C329" s="114">
        <v>10000</v>
      </c>
    </row>
    <row r="330" spans="1:3" s="122" customFormat="1" x14ac:dyDescent="0.2">
      <c r="A330" s="301">
        <v>810000</v>
      </c>
      <c r="B330" s="278" t="s">
        <v>810</v>
      </c>
      <c r="C330" s="113">
        <f t="shared" ref="C330:C331" si="69">C331</f>
        <v>1500000</v>
      </c>
    </row>
    <row r="331" spans="1:3" s="19" customFormat="1" ht="39" x14ac:dyDescent="0.2">
      <c r="A331" s="21">
        <v>816000</v>
      </c>
      <c r="B331" s="7" t="s">
        <v>785</v>
      </c>
      <c r="C331" s="115">
        <f t="shared" si="69"/>
        <v>1500000</v>
      </c>
    </row>
    <row r="332" spans="1:3" s="13" customFormat="1" x14ac:dyDescent="0.2">
      <c r="A332" s="10">
        <v>816100</v>
      </c>
      <c r="B332" s="5" t="s">
        <v>785</v>
      </c>
      <c r="C332" s="114">
        <v>1500000</v>
      </c>
    </row>
    <row r="333" spans="1:3" s="122" customFormat="1" ht="37.5" x14ac:dyDescent="0.2">
      <c r="A333" s="301">
        <v>880000</v>
      </c>
      <c r="B333" s="9" t="s">
        <v>809</v>
      </c>
      <c r="C333" s="113">
        <f t="shared" ref="C333:C334" si="70">C334</f>
        <v>40000</v>
      </c>
    </row>
    <row r="334" spans="1:3" s="19" customFormat="1" ht="39" x14ac:dyDescent="0.2">
      <c r="A334" s="21">
        <v>881000</v>
      </c>
      <c r="B334" s="7" t="s">
        <v>795</v>
      </c>
      <c r="C334" s="115">
        <f t="shared" si="70"/>
        <v>40000</v>
      </c>
    </row>
    <row r="335" spans="1:3" s="13" customFormat="1" ht="37.5" x14ac:dyDescent="0.2">
      <c r="A335" s="10">
        <v>881200</v>
      </c>
      <c r="B335" s="5" t="s">
        <v>795</v>
      </c>
      <c r="C335" s="114">
        <v>40000</v>
      </c>
    </row>
    <row r="336" spans="1:3" s="122" customFormat="1" x14ac:dyDescent="0.2">
      <c r="A336" s="301">
        <v>930000</v>
      </c>
      <c r="B336" s="124" t="s">
        <v>807</v>
      </c>
      <c r="C336" s="113">
        <f t="shared" ref="C336" si="71">C337+C339</f>
        <v>291000</v>
      </c>
    </row>
    <row r="337" spans="1:3" s="19" customFormat="1" ht="19.5" x14ac:dyDescent="0.2">
      <c r="A337" s="6">
        <v>931000</v>
      </c>
      <c r="B337" s="295" t="s">
        <v>722</v>
      </c>
      <c r="C337" s="115">
        <f t="shared" ref="C337" si="72">C338</f>
        <v>285000</v>
      </c>
    </row>
    <row r="338" spans="1:3" s="13" customFormat="1" x14ac:dyDescent="0.2">
      <c r="A338" s="11">
        <v>931100</v>
      </c>
      <c r="B338" s="5" t="s">
        <v>590</v>
      </c>
      <c r="C338" s="114">
        <v>285000</v>
      </c>
    </row>
    <row r="339" spans="1:3" s="19" customFormat="1" ht="19.5" x14ac:dyDescent="0.2">
      <c r="A339" s="21">
        <v>938000</v>
      </c>
      <c r="B339" s="7" t="s">
        <v>39</v>
      </c>
      <c r="C339" s="115">
        <f t="shared" ref="C339" si="73">C340</f>
        <v>6000</v>
      </c>
    </row>
    <row r="340" spans="1:3" s="13" customFormat="1" ht="37.5" x14ac:dyDescent="0.2">
      <c r="A340" s="10">
        <v>938200</v>
      </c>
      <c r="B340" s="5" t="s">
        <v>721</v>
      </c>
      <c r="C340" s="114">
        <v>6000</v>
      </c>
    </row>
    <row r="341" spans="1:3" s="13" customFormat="1" ht="37.5" x14ac:dyDescent="0.2">
      <c r="A341" s="300" t="s">
        <v>287</v>
      </c>
      <c r="B341" s="3" t="s">
        <v>827</v>
      </c>
      <c r="C341" s="113">
        <v>90000</v>
      </c>
    </row>
    <row r="342" spans="1:3" s="13" customFormat="1" x14ac:dyDescent="0.2">
      <c r="A342" s="116"/>
      <c r="B342" s="117" t="s">
        <v>806</v>
      </c>
      <c r="C342" s="118">
        <f t="shared" ref="C342" si="74">+C323+C341+C330+C333+C336</f>
        <v>2132000</v>
      </c>
    </row>
    <row r="343" spans="1:3" s="13" customFormat="1" x14ac:dyDescent="0.2">
      <c r="A343" s="112"/>
      <c r="B343" s="278"/>
      <c r="C343" s="113"/>
    </row>
    <row r="344" spans="1:3" s="13" customFormat="1" x14ac:dyDescent="0.2">
      <c r="A344" s="22"/>
      <c r="B344" s="278"/>
      <c r="C344" s="114"/>
    </row>
    <row r="345" spans="1:3" s="13" customFormat="1" ht="19.5" x14ac:dyDescent="0.2">
      <c r="A345" s="20" t="s">
        <v>819</v>
      </c>
      <c r="B345" s="18"/>
      <c r="C345" s="114"/>
    </row>
    <row r="346" spans="1:3" s="13" customFormat="1" ht="19.5" x14ac:dyDescent="0.2">
      <c r="A346" s="20" t="s">
        <v>377</v>
      </c>
      <c r="B346" s="18"/>
      <c r="C346" s="114"/>
    </row>
    <row r="347" spans="1:3" s="13" customFormat="1" ht="19.5" x14ac:dyDescent="0.2">
      <c r="A347" s="20" t="s">
        <v>423</v>
      </c>
      <c r="B347" s="18"/>
      <c r="C347" s="114"/>
    </row>
    <row r="348" spans="1:3" s="13" customFormat="1" ht="19.5" x14ac:dyDescent="0.2">
      <c r="A348" s="20" t="s">
        <v>384</v>
      </c>
      <c r="B348" s="18"/>
      <c r="C348" s="114"/>
    </row>
    <row r="349" spans="1:3" s="13" customFormat="1" x14ac:dyDescent="0.2">
      <c r="A349" s="20"/>
      <c r="B349" s="15"/>
      <c r="C349" s="113"/>
    </row>
    <row r="350" spans="1:3" s="122" customFormat="1" x14ac:dyDescent="0.2">
      <c r="A350" s="300">
        <v>720000</v>
      </c>
      <c r="B350" s="3" t="s">
        <v>12</v>
      </c>
      <c r="C350" s="113">
        <f t="shared" ref="C350" si="75">+C351+C353+C355</f>
        <v>55000</v>
      </c>
    </row>
    <row r="351" spans="1:3" s="13" customFormat="1" ht="19.5" x14ac:dyDescent="0.2">
      <c r="A351" s="21">
        <v>722000</v>
      </c>
      <c r="B351" s="16" t="s">
        <v>808</v>
      </c>
      <c r="C351" s="115">
        <f t="shared" ref="C351" si="76">SUM(C352:C352)</f>
        <v>15000</v>
      </c>
    </row>
    <row r="352" spans="1:3" s="13" customFormat="1" x14ac:dyDescent="0.2">
      <c r="A352" s="10">
        <v>722500</v>
      </c>
      <c r="B352" s="5" t="s">
        <v>19</v>
      </c>
      <c r="C352" s="114">
        <v>15000</v>
      </c>
    </row>
    <row r="353" spans="1:3" s="19" customFormat="1" ht="39" x14ac:dyDescent="0.2">
      <c r="A353" s="21">
        <v>728000</v>
      </c>
      <c r="B353" s="16" t="s">
        <v>540</v>
      </c>
      <c r="C353" s="115">
        <f t="shared" ref="C353" si="77">C354</f>
        <v>35000</v>
      </c>
    </row>
    <row r="354" spans="1:3" s="13" customFormat="1" ht="37.5" x14ac:dyDescent="0.2">
      <c r="A354" s="10">
        <v>728200</v>
      </c>
      <c r="B354" s="5" t="s">
        <v>801</v>
      </c>
      <c r="C354" s="114">
        <v>35000</v>
      </c>
    </row>
    <row r="355" spans="1:3" s="19" customFormat="1" ht="19.5" x14ac:dyDescent="0.2">
      <c r="A355" s="21">
        <v>729000</v>
      </c>
      <c r="B355" s="7" t="s">
        <v>22</v>
      </c>
      <c r="C355" s="115">
        <f t="shared" ref="C355" si="78">C356</f>
        <v>5000</v>
      </c>
    </row>
    <row r="356" spans="1:3" s="13" customFormat="1" x14ac:dyDescent="0.2">
      <c r="A356" s="10">
        <v>729100</v>
      </c>
      <c r="B356" s="5" t="s">
        <v>22</v>
      </c>
      <c r="C356" s="114">
        <v>5000</v>
      </c>
    </row>
    <row r="357" spans="1:3" s="122" customFormat="1" x14ac:dyDescent="0.2">
      <c r="A357" s="301">
        <v>810000</v>
      </c>
      <c r="B357" s="278" t="s">
        <v>810</v>
      </c>
      <c r="C357" s="113">
        <f t="shared" ref="C357:C358" si="79">C358</f>
        <v>200000</v>
      </c>
    </row>
    <row r="358" spans="1:3" s="19" customFormat="1" ht="39" x14ac:dyDescent="0.2">
      <c r="A358" s="21">
        <v>816000</v>
      </c>
      <c r="B358" s="7" t="s">
        <v>785</v>
      </c>
      <c r="C358" s="115">
        <f t="shared" si="79"/>
        <v>200000</v>
      </c>
    </row>
    <row r="359" spans="1:3" s="13" customFormat="1" x14ac:dyDescent="0.2">
      <c r="A359" s="10">
        <v>816100</v>
      </c>
      <c r="B359" s="5" t="s">
        <v>785</v>
      </c>
      <c r="C359" s="114">
        <v>200000</v>
      </c>
    </row>
    <row r="360" spans="1:3" s="122" customFormat="1" ht="37.5" x14ac:dyDescent="0.2">
      <c r="A360" s="301">
        <v>880000</v>
      </c>
      <c r="B360" s="9" t="s">
        <v>809</v>
      </c>
      <c r="C360" s="113">
        <f t="shared" ref="C360:C361" si="80">C361</f>
        <v>20000</v>
      </c>
    </row>
    <row r="361" spans="1:3" s="19" customFormat="1" ht="39" x14ac:dyDescent="0.2">
      <c r="A361" s="21">
        <v>881000</v>
      </c>
      <c r="B361" s="7" t="s">
        <v>795</v>
      </c>
      <c r="C361" s="115">
        <f t="shared" si="80"/>
        <v>20000</v>
      </c>
    </row>
    <row r="362" spans="1:3" s="13" customFormat="1" ht="37.5" x14ac:dyDescent="0.2">
      <c r="A362" s="10">
        <v>881200</v>
      </c>
      <c r="B362" s="5" t="s">
        <v>795</v>
      </c>
      <c r="C362" s="114">
        <v>20000</v>
      </c>
    </row>
    <row r="363" spans="1:3" s="122" customFormat="1" x14ac:dyDescent="0.2">
      <c r="A363" s="301">
        <v>930000</v>
      </c>
      <c r="B363" s="124" t="s">
        <v>807</v>
      </c>
      <c r="C363" s="113">
        <f t="shared" ref="C363" si="81">C364+C366</f>
        <v>65000</v>
      </c>
    </row>
    <row r="364" spans="1:3" s="19" customFormat="1" ht="19.5" x14ac:dyDescent="0.2">
      <c r="A364" s="6">
        <v>931000</v>
      </c>
      <c r="B364" s="295" t="s">
        <v>722</v>
      </c>
      <c r="C364" s="115">
        <f t="shared" ref="C364" si="82">C365</f>
        <v>60000</v>
      </c>
    </row>
    <row r="365" spans="1:3" s="13" customFormat="1" x14ac:dyDescent="0.2">
      <c r="A365" s="11">
        <v>931100</v>
      </c>
      <c r="B365" s="5" t="s">
        <v>590</v>
      </c>
      <c r="C365" s="114">
        <v>60000</v>
      </c>
    </row>
    <row r="366" spans="1:3" s="19" customFormat="1" ht="19.5" x14ac:dyDescent="0.2">
      <c r="A366" s="21">
        <v>938000</v>
      </c>
      <c r="B366" s="7" t="s">
        <v>39</v>
      </c>
      <c r="C366" s="115">
        <f t="shared" ref="C366" si="83">C367</f>
        <v>5000</v>
      </c>
    </row>
    <row r="367" spans="1:3" s="13" customFormat="1" ht="37.5" x14ac:dyDescent="0.2">
      <c r="A367" s="10">
        <v>938200</v>
      </c>
      <c r="B367" s="5" t="s">
        <v>721</v>
      </c>
      <c r="C367" s="114">
        <v>5000</v>
      </c>
    </row>
    <row r="368" spans="1:3" s="122" customFormat="1" ht="37.5" x14ac:dyDescent="0.2">
      <c r="A368" s="300" t="s">
        <v>287</v>
      </c>
      <c r="B368" s="3" t="s">
        <v>827</v>
      </c>
      <c r="C368" s="113">
        <v>30000</v>
      </c>
    </row>
    <row r="369" spans="1:3" s="13" customFormat="1" x14ac:dyDescent="0.2">
      <c r="A369" s="116"/>
      <c r="B369" s="117" t="s">
        <v>806</v>
      </c>
      <c r="C369" s="118">
        <f t="shared" ref="C369" si="84">+C350+C357+C360+C363+C368</f>
        <v>370000</v>
      </c>
    </row>
    <row r="370" spans="1:3" s="13" customFormat="1" x14ac:dyDescent="0.2">
      <c r="A370" s="112"/>
      <c r="B370" s="278"/>
      <c r="C370" s="113"/>
    </row>
    <row r="371" spans="1:3" s="13" customFormat="1" x14ac:dyDescent="0.2">
      <c r="A371" s="22"/>
      <c r="B371" s="278"/>
      <c r="C371" s="114"/>
    </row>
    <row r="372" spans="1:3" s="13" customFormat="1" ht="19.5" x14ac:dyDescent="0.2">
      <c r="A372" s="20" t="s">
        <v>424</v>
      </c>
      <c r="B372" s="18"/>
      <c r="C372" s="114"/>
    </row>
    <row r="373" spans="1:3" s="13" customFormat="1" ht="19.5" x14ac:dyDescent="0.2">
      <c r="A373" s="20" t="s">
        <v>377</v>
      </c>
      <c r="B373" s="18"/>
      <c r="C373" s="114"/>
    </row>
    <row r="374" spans="1:3" s="13" customFormat="1" ht="19.5" x14ac:dyDescent="0.2">
      <c r="A374" s="20" t="s">
        <v>425</v>
      </c>
      <c r="B374" s="18"/>
      <c r="C374" s="114"/>
    </row>
    <row r="375" spans="1:3" s="13" customFormat="1" ht="19.5" x14ac:dyDescent="0.2">
      <c r="A375" s="20" t="s">
        <v>293</v>
      </c>
      <c r="B375" s="18"/>
      <c r="C375" s="114"/>
    </row>
    <row r="376" spans="1:3" s="13" customFormat="1" x14ac:dyDescent="0.2">
      <c r="A376" s="20"/>
      <c r="B376" s="15"/>
      <c r="C376" s="113"/>
    </row>
    <row r="377" spans="1:3" s="122" customFormat="1" x14ac:dyDescent="0.2">
      <c r="A377" s="301">
        <v>930000</v>
      </c>
      <c r="B377" s="124" t="s">
        <v>807</v>
      </c>
      <c r="C377" s="113">
        <f t="shared" ref="C377" si="85">+C378</f>
        <v>2500000</v>
      </c>
    </row>
    <row r="378" spans="1:3" s="13" customFormat="1" ht="19.5" x14ac:dyDescent="0.2">
      <c r="A378" s="6">
        <v>931000</v>
      </c>
      <c r="B378" s="295" t="s">
        <v>722</v>
      </c>
      <c r="C378" s="115">
        <f t="shared" ref="C378" si="86">SUM(C379:C379)</f>
        <v>2500000</v>
      </c>
    </row>
    <row r="379" spans="1:3" s="13" customFormat="1" x14ac:dyDescent="0.2">
      <c r="A379" s="11">
        <v>931200</v>
      </c>
      <c r="B379" s="5" t="s">
        <v>800</v>
      </c>
      <c r="C379" s="114">
        <v>2500000</v>
      </c>
    </row>
    <row r="380" spans="1:3" s="13" customFormat="1" ht="37.5" x14ac:dyDescent="0.2">
      <c r="A380" s="300" t="s">
        <v>287</v>
      </c>
      <c r="B380" s="3" t="s">
        <v>827</v>
      </c>
      <c r="C380" s="113">
        <v>3500000</v>
      </c>
    </row>
    <row r="381" spans="1:3" s="13" customFormat="1" x14ac:dyDescent="0.2">
      <c r="A381" s="116"/>
      <c r="B381" s="117" t="s">
        <v>806</v>
      </c>
      <c r="C381" s="118">
        <f t="shared" ref="C381" si="87">+C377+C380</f>
        <v>6000000</v>
      </c>
    </row>
    <row r="382" spans="1:3" s="13" customFormat="1" x14ac:dyDescent="0.2">
      <c r="A382" s="112"/>
      <c r="B382" s="278"/>
      <c r="C382" s="113"/>
    </row>
    <row r="383" spans="1:3" s="13" customFormat="1" x14ac:dyDescent="0.2">
      <c r="A383" s="22"/>
      <c r="B383" s="278"/>
      <c r="C383" s="114"/>
    </row>
    <row r="384" spans="1:3" s="13" customFormat="1" ht="19.5" x14ac:dyDescent="0.2">
      <c r="A384" s="20" t="s">
        <v>426</v>
      </c>
      <c r="B384" s="18"/>
      <c r="C384" s="114"/>
    </row>
    <row r="385" spans="1:4" s="13" customFormat="1" ht="19.5" x14ac:dyDescent="0.2">
      <c r="A385" s="20" t="s">
        <v>377</v>
      </c>
      <c r="B385" s="18"/>
      <c r="C385" s="114"/>
    </row>
    <row r="386" spans="1:4" s="13" customFormat="1" ht="19.5" x14ac:dyDescent="0.2">
      <c r="A386" s="20" t="s">
        <v>427</v>
      </c>
      <c r="B386" s="18"/>
      <c r="C386" s="114"/>
    </row>
    <row r="387" spans="1:4" s="13" customFormat="1" ht="19.5" x14ac:dyDescent="0.2">
      <c r="A387" s="20" t="s">
        <v>293</v>
      </c>
      <c r="B387" s="18"/>
      <c r="C387" s="114"/>
    </row>
    <row r="388" spans="1:4" s="13" customFormat="1" x14ac:dyDescent="0.2">
      <c r="A388" s="20"/>
      <c r="B388" s="15"/>
      <c r="C388" s="113"/>
    </row>
    <row r="389" spans="1:4" s="122" customFormat="1" x14ac:dyDescent="0.2">
      <c r="A389" s="301">
        <v>930000</v>
      </c>
      <c r="B389" s="124" t="s">
        <v>807</v>
      </c>
      <c r="C389" s="113">
        <f t="shared" ref="C389" si="88">+C390</f>
        <v>200000</v>
      </c>
    </row>
    <row r="390" spans="1:4" s="13" customFormat="1" ht="19.5" x14ac:dyDescent="0.2">
      <c r="A390" s="6">
        <v>931000</v>
      </c>
      <c r="B390" s="295" t="s">
        <v>722</v>
      </c>
      <c r="C390" s="115">
        <f t="shared" ref="C390" si="89">SUM(C391:C391)</f>
        <v>200000</v>
      </c>
    </row>
    <row r="391" spans="1:4" s="13" customFormat="1" x14ac:dyDescent="0.2">
      <c r="A391" s="11">
        <v>931200</v>
      </c>
      <c r="B391" s="5" t="s">
        <v>800</v>
      </c>
      <c r="C391" s="114">
        <v>200000</v>
      </c>
    </row>
    <row r="392" spans="1:4" s="13" customFormat="1" ht="37.5" x14ac:dyDescent="0.2">
      <c r="A392" s="300" t="s">
        <v>287</v>
      </c>
      <c r="B392" s="3" t="s">
        <v>827</v>
      </c>
      <c r="C392" s="113">
        <v>128000</v>
      </c>
      <c r="D392" s="128"/>
    </row>
    <row r="393" spans="1:4" s="13" customFormat="1" x14ac:dyDescent="0.2">
      <c r="A393" s="116"/>
      <c r="B393" s="117" t="s">
        <v>806</v>
      </c>
      <c r="C393" s="118">
        <f t="shared" ref="C393" si="90">+C389+C392</f>
        <v>328000</v>
      </c>
    </row>
    <row r="394" spans="1:4" s="13" customFormat="1" x14ac:dyDescent="0.2">
      <c r="A394" s="112"/>
      <c r="B394" s="278"/>
      <c r="C394" s="113"/>
    </row>
    <row r="395" spans="1:4" s="13" customFormat="1" x14ac:dyDescent="0.2">
      <c r="A395" s="112"/>
      <c r="B395" s="278"/>
      <c r="C395" s="113"/>
    </row>
    <row r="396" spans="1:4" s="13" customFormat="1" ht="19.5" x14ac:dyDescent="0.2">
      <c r="A396" s="20" t="s">
        <v>428</v>
      </c>
      <c r="B396" s="18"/>
      <c r="C396" s="114"/>
    </row>
    <row r="397" spans="1:4" s="13" customFormat="1" ht="19.5" x14ac:dyDescent="0.2">
      <c r="A397" s="20" t="s">
        <v>377</v>
      </c>
      <c r="B397" s="18"/>
      <c r="C397" s="114"/>
    </row>
    <row r="398" spans="1:4" s="13" customFormat="1" ht="19.5" x14ac:dyDescent="0.2">
      <c r="A398" s="20" t="s">
        <v>429</v>
      </c>
      <c r="B398" s="18"/>
      <c r="C398" s="114"/>
    </row>
    <row r="399" spans="1:4" s="13" customFormat="1" ht="19.5" x14ac:dyDescent="0.2">
      <c r="A399" s="20" t="s">
        <v>293</v>
      </c>
      <c r="B399" s="18"/>
      <c r="C399" s="114"/>
    </row>
    <row r="400" spans="1:4" s="13" customFormat="1" x14ac:dyDescent="0.2">
      <c r="A400" s="20"/>
      <c r="B400" s="15"/>
      <c r="C400" s="113"/>
    </row>
    <row r="401" spans="1:3" s="122" customFormat="1" x14ac:dyDescent="0.2">
      <c r="A401" s="301">
        <v>930000</v>
      </c>
      <c r="B401" s="124" t="s">
        <v>807</v>
      </c>
      <c r="C401" s="113">
        <f t="shared" ref="C401" si="91">+C402</f>
        <v>1000000</v>
      </c>
    </row>
    <row r="402" spans="1:3" s="13" customFormat="1" ht="19.5" x14ac:dyDescent="0.2">
      <c r="A402" s="6">
        <v>931000</v>
      </c>
      <c r="B402" s="295" t="s">
        <v>722</v>
      </c>
      <c r="C402" s="115">
        <f t="shared" ref="C402" si="92">SUM(C403:C403)</f>
        <v>1000000</v>
      </c>
    </row>
    <row r="403" spans="1:3" s="13" customFormat="1" x14ac:dyDescent="0.2">
      <c r="A403" s="11">
        <v>931200</v>
      </c>
      <c r="B403" s="5" t="s">
        <v>800</v>
      </c>
      <c r="C403" s="114">
        <v>1000000</v>
      </c>
    </row>
    <row r="404" spans="1:3" s="122" customFormat="1" ht="37.5" x14ac:dyDescent="0.2">
      <c r="A404" s="300" t="s">
        <v>287</v>
      </c>
      <c r="B404" s="3" t="s">
        <v>827</v>
      </c>
      <c r="C404" s="113">
        <v>500000</v>
      </c>
    </row>
    <row r="405" spans="1:3" s="13" customFormat="1" x14ac:dyDescent="0.2">
      <c r="A405" s="116"/>
      <c r="B405" s="117" t="s">
        <v>806</v>
      </c>
      <c r="C405" s="118">
        <f t="shared" ref="C405" si="93">+C401+C404</f>
        <v>1500000</v>
      </c>
    </row>
    <row r="406" spans="1:3" s="13" customFormat="1" x14ac:dyDescent="0.2">
      <c r="A406" s="112"/>
      <c r="B406" s="278"/>
      <c r="C406" s="113"/>
    </row>
    <row r="407" spans="1:3" s="13" customFormat="1" x14ac:dyDescent="0.2">
      <c r="A407" s="22"/>
      <c r="B407" s="278"/>
      <c r="C407" s="114"/>
    </row>
    <row r="408" spans="1:3" s="13" customFormat="1" ht="19.5" x14ac:dyDescent="0.2">
      <c r="A408" s="20" t="s">
        <v>430</v>
      </c>
      <c r="B408" s="18"/>
      <c r="C408" s="114"/>
    </row>
    <row r="409" spans="1:3" s="13" customFormat="1" ht="19.5" x14ac:dyDescent="0.2">
      <c r="A409" s="20" t="s">
        <v>377</v>
      </c>
      <c r="B409" s="18"/>
      <c r="C409" s="114"/>
    </row>
    <row r="410" spans="1:3" s="13" customFormat="1" ht="19.5" x14ac:dyDescent="0.2">
      <c r="A410" s="20" t="s">
        <v>431</v>
      </c>
      <c r="B410" s="18"/>
      <c r="C410" s="114"/>
    </row>
    <row r="411" spans="1:3" s="13" customFormat="1" ht="19.5" x14ac:dyDescent="0.2">
      <c r="A411" s="20" t="s">
        <v>293</v>
      </c>
      <c r="B411" s="18"/>
      <c r="C411" s="114"/>
    </row>
    <row r="412" spans="1:3" s="13" customFormat="1" x14ac:dyDescent="0.2">
      <c r="A412" s="20"/>
      <c r="B412" s="15"/>
      <c r="C412" s="113"/>
    </row>
    <row r="413" spans="1:3" s="122" customFormat="1" x14ac:dyDescent="0.2">
      <c r="A413" s="301">
        <v>930000</v>
      </c>
      <c r="B413" s="124" t="s">
        <v>807</v>
      </c>
      <c r="C413" s="113">
        <f t="shared" ref="C413" si="94">+C414</f>
        <v>2500000</v>
      </c>
    </row>
    <row r="414" spans="1:3" s="13" customFormat="1" ht="19.5" x14ac:dyDescent="0.2">
      <c r="A414" s="6">
        <v>931000</v>
      </c>
      <c r="B414" s="295" t="s">
        <v>722</v>
      </c>
      <c r="C414" s="115">
        <f t="shared" ref="C414" si="95">SUM(C415:C415)</f>
        <v>2500000</v>
      </c>
    </row>
    <row r="415" spans="1:3" s="13" customFormat="1" x14ac:dyDescent="0.2">
      <c r="A415" s="11">
        <v>931200</v>
      </c>
      <c r="B415" s="5" t="s">
        <v>800</v>
      </c>
      <c r="C415" s="114">
        <v>2500000</v>
      </c>
    </row>
    <row r="416" spans="1:3" s="122" customFormat="1" ht="37.5" x14ac:dyDescent="0.2">
      <c r="A416" s="300" t="s">
        <v>287</v>
      </c>
      <c r="B416" s="3" t="s">
        <v>827</v>
      </c>
      <c r="C416" s="113">
        <v>1000000</v>
      </c>
    </row>
    <row r="417" spans="1:3" s="13" customFormat="1" x14ac:dyDescent="0.2">
      <c r="A417" s="116"/>
      <c r="B417" s="117" t="s">
        <v>806</v>
      </c>
      <c r="C417" s="118">
        <f t="shared" ref="C417" si="96">+C413+C416</f>
        <v>3500000</v>
      </c>
    </row>
    <row r="418" spans="1:3" s="13" customFormat="1" x14ac:dyDescent="0.2">
      <c r="A418" s="112"/>
      <c r="B418" s="278"/>
      <c r="C418" s="113"/>
    </row>
    <row r="419" spans="1:3" s="13" customFormat="1" x14ac:dyDescent="0.2">
      <c r="A419" s="22"/>
      <c r="B419" s="278"/>
      <c r="C419" s="114"/>
    </row>
    <row r="420" spans="1:3" s="13" customFormat="1" ht="19.5" x14ac:dyDescent="0.2">
      <c r="A420" s="20" t="s">
        <v>432</v>
      </c>
      <c r="B420" s="18"/>
      <c r="C420" s="114"/>
    </row>
    <row r="421" spans="1:3" s="13" customFormat="1" ht="19.5" x14ac:dyDescent="0.2">
      <c r="A421" s="20" t="s">
        <v>377</v>
      </c>
      <c r="B421" s="18"/>
      <c r="C421" s="114"/>
    </row>
    <row r="422" spans="1:3" s="13" customFormat="1" ht="19.5" x14ac:dyDescent="0.2">
      <c r="A422" s="20" t="s">
        <v>433</v>
      </c>
      <c r="B422" s="18"/>
      <c r="C422" s="114"/>
    </row>
    <row r="423" spans="1:3" s="13" customFormat="1" ht="19.5" x14ac:dyDescent="0.2">
      <c r="A423" s="20" t="s">
        <v>293</v>
      </c>
      <c r="B423" s="18"/>
      <c r="C423" s="114"/>
    </row>
    <row r="424" spans="1:3" s="13" customFormat="1" x14ac:dyDescent="0.2">
      <c r="A424" s="20"/>
      <c r="B424" s="15"/>
      <c r="C424" s="113"/>
    </row>
    <row r="425" spans="1:3" s="122" customFormat="1" x14ac:dyDescent="0.2">
      <c r="A425" s="301">
        <v>930000</v>
      </c>
      <c r="B425" s="124" t="s">
        <v>807</v>
      </c>
      <c r="C425" s="113">
        <f t="shared" ref="C425" si="97">+C426</f>
        <v>3000000</v>
      </c>
    </row>
    <row r="426" spans="1:3" s="13" customFormat="1" ht="19.5" x14ac:dyDescent="0.2">
      <c r="A426" s="6">
        <v>931000</v>
      </c>
      <c r="B426" s="295" t="s">
        <v>722</v>
      </c>
      <c r="C426" s="115">
        <f t="shared" ref="C426" si="98">SUM(C427:C427)</f>
        <v>3000000</v>
      </c>
    </row>
    <row r="427" spans="1:3" s="13" customFormat="1" x14ac:dyDescent="0.2">
      <c r="A427" s="11">
        <v>931200</v>
      </c>
      <c r="B427" s="5" t="s">
        <v>800</v>
      </c>
      <c r="C427" s="114">
        <v>3000000</v>
      </c>
    </row>
    <row r="428" spans="1:3" s="122" customFormat="1" ht="37.5" x14ac:dyDescent="0.2">
      <c r="A428" s="300" t="s">
        <v>287</v>
      </c>
      <c r="B428" s="3" t="s">
        <v>827</v>
      </c>
      <c r="C428" s="113">
        <v>3000000</v>
      </c>
    </row>
    <row r="429" spans="1:3" s="13" customFormat="1" x14ac:dyDescent="0.2">
      <c r="A429" s="116"/>
      <c r="B429" s="117" t="s">
        <v>806</v>
      </c>
      <c r="C429" s="118">
        <f t="shared" ref="C429" si="99">+C425+C428</f>
        <v>6000000</v>
      </c>
    </row>
    <row r="430" spans="1:3" s="13" customFormat="1" x14ac:dyDescent="0.2">
      <c r="A430" s="112"/>
      <c r="B430" s="278"/>
      <c r="C430" s="113"/>
    </row>
    <row r="431" spans="1:3" s="13" customFormat="1" x14ac:dyDescent="0.2">
      <c r="A431" s="22"/>
      <c r="B431" s="278"/>
      <c r="C431" s="114"/>
    </row>
    <row r="432" spans="1:3" s="13" customFormat="1" ht="19.5" x14ac:dyDescent="0.2">
      <c r="A432" s="20" t="s">
        <v>434</v>
      </c>
      <c r="B432" s="18"/>
      <c r="C432" s="114"/>
    </row>
    <row r="433" spans="1:3" s="13" customFormat="1" ht="19.5" x14ac:dyDescent="0.2">
      <c r="A433" s="20" t="s">
        <v>377</v>
      </c>
      <c r="B433" s="18"/>
      <c r="C433" s="114"/>
    </row>
    <row r="434" spans="1:3" s="13" customFormat="1" ht="19.5" x14ac:dyDescent="0.2">
      <c r="A434" s="20" t="s">
        <v>435</v>
      </c>
      <c r="B434" s="18"/>
      <c r="C434" s="114"/>
    </row>
    <row r="435" spans="1:3" s="13" customFormat="1" ht="19.5" x14ac:dyDescent="0.2">
      <c r="A435" s="20" t="s">
        <v>293</v>
      </c>
      <c r="B435" s="18"/>
      <c r="C435" s="114"/>
    </row>
    <row r="436" spans="1:3" s="13" customFormat="1" x14ac:dyDescent="0.2">
      <c r="A436" s="20"/>
      <c r="B436" s="15"/>
      <c r="C436" s="113"/>
    </row>
    <row r="437" spans="1:3" s="122" customFormat="1" x14ac:dyDescent="0.2">
      <c r="A437" s="301">
        <v>930000</v>
      </c>
      <c r="B437" s="124" t="s">
        <v>807</v>
      </c>
      <c r="C437" s="113">
        <f t="shared" ref="C437" si="100">+C438</f>
        <v>1500000</v>
      </c>
    </row>
    <row r="438" spans="1:3" s="13" customFormat="1" ht="19.5" x14ac:dyDescent="0.2">
      <c r="A438" s="6">
        <v>931000</v>
      </c>
      <c r="B438" s="295" t="s">
        <v>722</v>
      </c>
      <c r="C438" s="115">
        <f t="shared" ref="C438" si="101">SUM(C439:C439)</f>
        <v>1500000</v>
      </c>
    </row>
    <row r="439" spans="1:3" s="13" customFormat="1" x14ac:dyDescent="0.2">
      <c r="A439" s="11">
        <v>931200</v>
      </c>
      <c r="B439" s="5" t="s">
        <v>800</v>
      </c>
      <c r="C439" s="114">
        <v>1500000</v>
      </c>
    </row>
    <row r="440" spans="1:3" s="122" customFormat="1" ht="37.5" x14ac:dyDescent="0.2">
      <c r="A440" s="300" t="s">
        <v>287</v>
      </c>
      <c r="B440" s="3" t="s">
        <v>827</v>
      </c>
      <c r="C440" s="113">
        <v>1000000</v>
      </c>
    </row>
    <row r="441" spans="1:3" s="13" customFormat="1" x14ac:dyDescent="0.2">
      <c r="A441" s="116"/>
      <c r="B441" s="117" t="s">
        <v>806</v>
      </c>
      <c r="C441" s="118">
        <f t="shared" ref="C441" si="102">+C437+C440</f>
        <v>2500000</v>
      </c>
    </row>
    <row r="442" spans="1:3" s="13" customFormat="1" x14ac:dyDescent="0.2">
      <c r="A442" s="112"/>
      <c r="B442" s="278"/>
      <c r="C442" s="113"/>
    </row>
    <row r="443" spans="1:3" s="13" customFormat="1" x14ac:dyDescent="0.2">
      <c r="A443" s="22"/>
      <c r="B443" s="278"/>
      <c r="C443" s="114"/>
    </row>
    <row r="444" spans="1:3" s="13" customFormat="1" ht="19.5" x14ac:dyDescent="0.2">
      <c r="A444" s="20" t="s">
        <v>436</v>
      </c>
      <c r="B444" s="18"/>
      <c r="C444" s="114"/>
    </row>
    <row r="445" spans="1:3" s="13" customFormat="1" ht="19.5" x14ac:dyDescent="0.2">
      <c r="A445" s="20" t="s">
        <v>377</v>
      </c>
      <c r="B445" s="18"/>
      <c r="C445" s="114"/>
    </row>
    <row r="446" spans="1:3" s="13" customFormat="1" ht="19.5" x14ac:dyDescent="0.2">
      <c r="A446" s="20" t="s">
        <v>437</v>
      </c>
      <c r="B446" s="18"/>
      <c r="C446" s="114"/>
    </row>
    <row r="447" spans="1:3" s="13" customFormat="1" ht="19.5" x14ac:dyDescent="0.2">
      <c r="A447" s="20" t="s">
        <v>293</v>
      </c>
      <c r="B447" s="18"/>
      <c r="C447" s="114"/>
    </row>
    <row r="448" spans="1:3" s="13" customFormat="1" x14ac:dyDescent="0.2">
      <c r="A448" s="20"/>
      <c r="B448" s="15"/>
      <c r="C448" s="113"/>
    </row>
    <row r="449" spans="1:3" s="122" customFormat="1" x14ac:dyDescent="0.2">
      <c r="A449" s="301">
        <v>930000</v>
      </c>
      <c r="B449" s="124" t="s">
        <v>807</v>
      </c>
      <c r="C449" s="113">
        <f t="shared" ref="C449" si="103">+C450</f>
        <v>2000000</v>
      </c>
    </row>
    <row r="450" spans="1:3" s="13" customFormat="1" ht="19.5" x14ac:dyDescent="0.2">
      <c r="A450" s="6">
        <v>931000</v>
      </c>
      <c r="B450" s="295" t="s">
        <v>722</v>
      </c>
      <c r="C450" s="115">
        <f t="shared" ref="C450" si="104">SUM(C451:C451)</f>
        <v>2000000</v>
      </c>
    </row>
    <row r="451" spans="1:3" s="13" customFormat="1" x14ac:dyDescent="0.2">
      <c r="A451" s="11">
        <v>931200</v>
      </c>
      <c r="B451" s="5" t="s">
        <v>800</v>
      </c>
      <c r="C451" s="114">
        <v>2000000</v>
      </c>
    </row>
    <row r="452" spans="1:3" s="122" customFormat="1" ht="37.5" x14ac:dyDescent="0.2">
      <c r="A452" s="300" t="s">
        <v>287</v>
      </c>
      <c r="B452" s="3" t="s">
        <v>827</v>
      </c>
      <c r="C452" s="113">
        <v>1000000</v>
      </c>
    </row>
    <row r="453" spans="1:3" s="13" customFormat="1" x14ac:dyDescent="0.2">
      <c r="A453" s="116"/>
      <c r="B453" s="117" t="s">
        <v>806</v>
      </c>
      <c r="C453" s="118">
        <f>+C449+C452</f>
        <v>3000000</v>
      </c>
    </row>
    <row r="454" spans="1:3" s="13" customFormat="1" x14ac:dyDescent="0.2">
      <c r="A454" s="112"/>
      <c r="B454" s="278"/>
      <c r="C454" s="113"/>
    </row>
    <row r="455" spans="1:3" s="13" customFormat="1" x14ac:dyDescent="0.2">
      <c r="A455" s="22"/>
      <c r="B455" s="278"/>
      <c r="C455" s="114"/>
    </row>
    <row r="456" spans="1:3" s="13" customFormat="1" ht="19.5" x14ac:dyDescent="0.2">
      <c r="A456" s="20" t="s">
        <v>438</v>
      </c>
      <c r="B456" s="18"/>
      <c r="C456" s="114"/>
    </row>
    <row r="457" spans="1:3" s="13" customFormat="1" ht="19.5" x14ac:dyDescent="0.2">
      <c r="A457" s="20" t="s">
        <v>377</v>
      </c>
      <c r="B457" s="18"/>
      <c r="C457" s="114"/>
    </row>
    <row r="458" spans="1:3" s="13" customFormat="1" ht="19.5" x14ac:dyDescent="0.2">
      <c r="A458" s="20" t="s">
        <v>439</v>
      </c>
      <c r="B458" s="18"/>
      <c r="C458" s="114"/>
    </row>
    <row r="459" spans="1:3" s="13" customFormat="1" ht="19.5" x14ac:dyDescent="0.2">
      <c r="A459" s="20" t="s">
        <v>293</v>
      </c>
      <c r="B459" s="18"/>
      <c r="C459" s="114"/>
    </row>
    <row r="460" spans="1:3" s="13" customFormat="1" x14ac:dyDescent="0.2">
      <c r="A460" s="20"/>
      <c r="B460" s="15"/>
      <c r="C460" s="113"/>
    </row>
    <row r="461" spans="1:3" s="122" customFormat="1" x14ac:dyDescent="0.2">
      <c r="A461" s="301">
        <v>930000</v>
      </c>
      <c r="B461" s="124" t="s">
        <v>807</v>
      </c>
      <c r="C461" s="113">
        <f t="shared" ref="C461" si="105">+C462</f>
        <v>3500000</v>
      </c>
    </row>
    <row r="462" spans="1:3" s="13" customFormat="1" ht="19.5" x14ac:dyDescent="0.2">
      <c r="A462" s="6">
        <v>931000</v>
      </c>
      <c r="B462" s="295" t="s">
        <v>722</v>
      </c>
      <c r="C462" s="115">
        <f t="shared" ref="C462" si="106">SUM(C463:C463)</f>
        <v>3500000</v>
      </c>
    </row>
    <row r="463" spans="1:3" s="13" customFormat="1" x14ac:dyDescent="0.2">
      <c r="A463" s="11">
        <v>931200</v>
      </c>
      <c r="B463" s="5" t="s">
        <v>800</v>
      </c>
      <c r="C463" s="114">
        <v>3500000</v>
      </c>
    </row>
    <row r="464" spans="1:3" s="122" customFormat="1" ht="37.5" x14ac:dyDescent="0.2">
      <c r="A464" s="300" t="s">
        <v>287</v>
      </c>
      <c r="B464" s="3" t="s">
        <v>827</v>
      </c>
      <c r="C464" s="113">
        <v>4500000</v>
      </c>
    </row>
    <row r="465" spans="1:3" s="13" customFormat="1" x14ac:dyDescent="0.2">
      <c r="A465" s="116"/>
      <c r="B465" s="117" t="s">
        <v>806</v>
      </c>
      <c r="C465" s="118">
        <f>+C461+C464</f>
        <v>8000000</v>
      </c>
    </row>
    <row r="466" spans="1:3" s="13" customFormat="1" x14ac:dyDescent="0.2">
      <c r="A466" s="112"/>
      <c r="B466" s="278"/>
      <c r="C466" s="113"/>
    </row>
    <row r="467" spans="1:3" s="13" customFormat="1" x14ac:dyDescent="0.2">
      <c r="A467" s="22"/>
      <c r="B467" s="278"/>
      <c r="C467" s="114"/>
    </row>
    <row r="468" spans="1:3" s="13" customFormat="1" ht="19.5" x14ac:dyDescent="0.2">
      <c r="A468" s="20" t="s">
        <v>440</v>
      </c>
      <c r="B468" s="18"/>
      <c r="C468" s="114"/>
    </row>
    <row r="469" spans="1:3" s="13" customFormat="1" ht="19.5" x14ac:dyDescent="0.2">
      <c r="A469" s="20" t="s">
        <v>377</v>
      </c>
      <c r="B469" s="18"/>
      <c r="C469" s="114"/>
    </row>
    <row r="470" spans="1:3" s="13" customFormat="1" ht="19.5" x14ac:dyDescent="0.2">
      <c r="A470" s="20" t="s">
        <v>441</v>
      </c>
      <c r="B470" s="18"/>
      <c r="C470" s="114"/>
    </row>
    <row r="471" spans="1:3" s="13" customFormat="1" ht="19.5" x14ac:dyDescent="0.2">
      <c r="A471" s="20" t="s">
        <v>293</v>
      </c>
      <c r="B471" s="18"/>
      <c r="C471" s="114"/>
    </row>
    <row r="472" spans="1:3" s="13" customFormat="1" x14ac:dyDescent="0.2">
      <c r="A472" s="20"/>
      <c r="B472" s="15"/>
      <c r="C472" s="113"/>
    </row>
    <row r="473" spans="1:3" s="122" customFormat="1" x14ac:dyDescent="0.2">
      <c r="A473" s="301">
        <v>930000</v>
      </c>
      <c r="B473" s="124" t="s">
        <v>807</v>
      </c>
      <c r="C473" s="113">
        <f t="shared" ref="C473" si="107">+C474</f>
        <v>500000</v>
      </c>
    </row>
    <row r="474" spans="1:3" s="13" customFormat="1" ht="19.5" x14ac:dyDescent="0.2">
      <c r="A474" s="6">
        <v>931000</v>
      </c>
      <c r="B474" s="295" t="s">
        <v>722</v>
      </c>
      <c r="C474" s="115">
        <f t="shared" ref="C474" si="108">SUM(C475:C475)</f>
        <v>500000</v>
      </c>
    </row>
    <row r="475" spans="1:3" s="13" customFormat="1" x14ac:dyDescent="0.2">
      <c r="A475" s="11">
        <v>931200</v>
      </c>
      <c r="B475" s="5" t="s">
        <v>800</v>
      </c>
      <c r="C475" s="114">
        <v>500000</v>
      </c>
    </row>
    <row r="476" spans="1:3" s="122" customFormat="1" ht="37.5" x14ac:dyDescent="0.2">
      <c r="A476" s="300" t="s">
        <v>287</v>
      </c>
      <c r="B476" s="3" t="s">
        <v>827</v>
      </c>
      <c r="C476" s="113">
        <v>500000</v>
      </c>
    </row>
    <row r="477" spans="1:3" s="13" customFormat="1" x14ac:dyDescent="0.2">
      <c r="A477" s="116"/>
      <c r="B477" s="117" t="s">
        <v>806</v>
      </c>
      <c r="C477" s="118">
        <f t="shared" ref="C477" si="109">+C473+C476</f>
        <v>1000000</v>
      </c>
    </row>
    <row r="478" spans="1:3" s="13" customFormat="1" x14ac:dyDescent="0.2">
      <c r="A478" s="112"/>
      <c r="B478" s="278"/>
      <c r="C478" s="113"/>
    </row>
    <row r="479" spans="1:3" s="13" customFormat="1" x14ac:dyDescent="0.2">
      <c r="A479" s="22"/>
      <c r="B479" s="278"/>
      <c r="C479" s="114"/>
    </row>
    <row r="480" spans="1:3" s="13" customFormat="1" ht="19.5" x14ac:dyDescent="0.2">
      <c r="A480" s="20" t="s">
        <v>442</v>
      </c>
      <c r="B480" s="18"/>
      <c r="C480" s="114"/>
    </row>
    <row r="481" spans="1:3" s="13" customFormat="1" ht="19.5" x14ac:dyDescent="0.2">
      <c r="A481" s="20" t="s">
        <v>377</v>
      </c>
      <c r="B481" s="18"/>
      <c r="C481" s="114"/>
    </row>
    <row r="482" spans="1:3" s="13" customFormat="1" ht="19.5" x14ac:dyDescent="0.2">
      <c r="A482" s="20" t="s">
        <v>443</v>
      </c>
      <c r="B482" s="18"/>
      <c r="C482" s="114"/>
    </row>
    <row r="483" spans="1:3" s="13" customFormat="1" ht="19.5" x14ac:dyDescent="0.2">
      <c r="A483" s="20" t="s">
        <v>293</v>
      </c>
      <c r="B483" s="18"/>
      <c r="C483" s="114"/>
    </row>
    <row r="484" spans="1:3" s="13" customFormat="1" x14ac:dyDescent="0.2">
      <c r="A484" s="20"/>
      <c r="B484" s="15"/>
      <c r="C484" s="113"/>
    </row>
    <row r="485" spans="1:3" s="122" customFormat="1" x14ac:dyDescent="0.2">
      <c r="A485" s="301">
        <v>930000</v>
      </c>
      <c r="B485" s="124" t="s">
        <v>807</v>
      </c>
      <c r="C485" s="113">
        <f t="shared" ref="C485" si="110">+C486</f>
        <v>600000</v>
      </c>
    </row>
    <row r="486" spans="1:3" s="13" customFormat="1" ht="19.5" x14ac:dyDescent="0.2">
      <c r="A486" s="6">
        <v>931000</v>
      </c>
      <c r="B486" s="295" t="s">
        <v>722</v>
      </c>
      <c r="C486" s="115">
        <f t="shared" ref="C486" si="111">SUM(C487:C487)</f>
        <v>600000</v>
      </c>
    </row>
    <row r="487" spans="1:3" s="13" customFormat="1" x14ac:dyDescent="0.2">
      <c r="A487" s="11">
        <v>931200</v>
      </c>
      <c r="B487" s="5" t="s">
        <v>800</v>
      </c>
      <c r="C487" s="114">
        <v>600000</v>
      </c>
    </row>
    <row r="488" spans="1:3" s="13" customFormat="1" ht="37.5" x14ac:dyDescent="0.2">
      <c r="A488" s="300" t="s">
        <v>287</v>
      </c>
      <c r="B488" s="3" t="s">
        <v>827</v>
      </c>
      <c r="C488" s="113">
        <v>600000</v>
      </c>
    </row>
    <row r="489" spans="1:3" s="13" customFormat="1" x14ac:dyDescent="0.2">
      <c r="A489" s="116"/>
      <c r="B489" s="117" t="s">
        <v>806</v>
      </c>
      <c r="C489" s="118">
        <f t="shared" ref="C489" si="112">+C485+C488</f>
        <v>1200000</v>
      </c>
    </row>
    <row r="490" spans="1:3" s="13" customFormat="1" x14ac:dyDescent="0.2">
      <c r="A490" s="112"/>
      <c r="B490" s="278"/>
      <c r="C490" s="113"/>
    </row>
    <row r="491" spans="1:3" s="13" customFormat="1" x14ac:dyDescent="0.2">
      <c r="A491" s="22"/>
      <c r="B491" s="278"/>
      <c r="C491" s="114"/>
    </row>
    <row r="492" spans="1:3" s="13" customFormat="1" ht="19.5" x14ac:dyDescent="0.2">
      <c r="A492" s="20" t="s">
        <v>444</v>
      </c>
      <c r="B492" s="18"/>
      <c r="C492" s="114"/>
    </row>
    <row r="493" spans="1:3" s="13" customFormat="1" ht="19.5" x14ac:dyDescent="0.2">
      <c r="A493" s="20" t="s">
        <v>377</v>
      </c>
      <c r="B493" s="18"/>
      <c r="C493" s="114"/>
    </row>
    <row r="494" spans="1:3" s="13" customFormat="1" ht="19.5" x14ac:dyDescent="0.2">
      <c r="A494" s="20" t="s">
        <v>445</v>
      </c>
      <c r="B494" s="18"/>
      <c r="C494" s="114"/>
    </row>
    <row r="495" spans="1:3" s="13" customFormat="1" ht="19.5" x14ac:dyDescent="0.2">
      <c r="A495" s="20" t="s">
        <v>293</v>
      </c>
      <c r="B495" s="18"/>
      <c r="C495" s="114"/>
    </row>
    <row r="496" spans="1:3" s="13" customFormat="1" x14ac:dyDescent="0.2">
      <c r="A496" s="20"/>
      <c r="B496" s="15"/>
      <c r="C496" s="113"/>
    </row>
    <row r="497" spans="1:3" s="122" customFormat="1" x14ac:dyDescent="0.2">
      <c r="A497" s="301">
        <v>930000</v>
      </c>
      <c r="B497" s="124" t="s">
        <v>807</v>
      </c>
      <c r="C497" s="113">
        <f t="shared" ref="C497" si="113">+C498</f>
        <v>150000</v>
      </c>
    </row>
    <row r="498" spans="1:3" s="13" customFormat="1" ht="19.5" x14ac:dyDescent="0.2">
      <c r="A498" s="6">
        <v>931000</v>
      </c>
      <c r="B498" s="295" t="s">
        <v>722</v>
      </c>
      <c r="C498" s="115">
        <f t="shared" ref="C498" si="114">SUM(C499:C499)</f>
        <v>150000</v>
      </c>
    </row>
    <row r="499" spans="1:3" s="13" customFormat="1" x14ac:dyDescent="0.2">
      <c r="A499" s="11">
        <v>931200</v>
      </c>
      <c r="B499" s="5" t="s">
        <v>800</v>
      </c>
      <c r="C499" s="114">
        <v>150000</v>
      </c>
    </row>
    <row r="500" spans="1:3" s="122" customFormat="1" ht="37.5" x14ac:dyDescent="0.2">
      <c r="A500" s="300" t="s">
        <v>287</v>
      </c>
      <c r="B500" s="3" t="s">
        <v>827</v>
      </c>
      <c r="C500" s="113">
        <v>0</v>
      </c>
    </row>
    <row r="501" spans="1:3" s="13" customFormat="1" x14ac:dyDescent="0.2">
      <c r="A501" s="116"/>
      <c r="B501" s="117" t="s">
        <v>806</v>
      </c>
      <c r="C501" s="118">
        <f t="shared" ref="C501" si="115">+C497+C500</f>
        <v>150000</v>
      </c>
    </row>
    <row r="502" spans="1:3" s="13" customFormat="1" x14ac:dyDescent="0.2">
      <c r="A502" s="112"/>
      <c r="B502" s="278"/>
      <c r="C502" s="113"/>
    </row>
    <row r="503" spans="1:3" s="13" customFormat="1" x14ac:dyDescent="0.2">
      <c r="A503" s="22"/>
      <c r="B503" s="278"/>
      <c r="C503" s="114"/>
    </row>
    <row r="504" spans="1:3" s="13" customFormat="1" ht="19.5" x14ac:dyDescent="0.2">
      <c r="A504" s="20" t="s">
        <v>446</v>
      </c>
      <c r="B504" s="18"/>
      <c r="C504" s="114"/>
    </row>
    <row r="505" spans="1:3" s="13" customFormat="1" ht="19.5" x14ac:dyDescent="0.2">
      <c r="A505" s="20" t="s">
        <v>377</v>
      </c>
      <c r="B505" s="18"/>
      <c r="C505" s="114"/>
    </row>
    <row r="506" spans="1:3" s="13" customFormat="1" ht="19.5" x14ac:dyDescent="0.2">
      <c r="A506" s="20" t="s">
        <v>447</v>
      </c>
      <c r="B506" s="18"/>
      <c r="C506" s="114"/>
    </row>
    <row r="507" spans="1:3" s="13" customFormat="1" ht="19.5" x14ac:dyDescent="0.2">
      <c r="A507" s="20" t="s">
        <v>293</v>
      </c>
      <c r="B507" s="18"/>
      <c r="C507" s="114"/>
    </row>
    <row r="508" spans="1:3" s="13" customFormat="1" x14ac:dyDescent="0.2">
      <c r="A508" s="20"/>
      <c r="B508" s="15"/>
      <c r="C508" s="113"/>
    </row>
    <row r="509" spans="1:3" s="122" customFormat="1" x14ac:dyDescent="0.2">
      <c r="A509" s="301">
        <v>930000</v>
      </c>
      <c r="B509" s="124" t="s">
        <v>807</v>
      </c>
      <c r="C509" s="113">
        <f t="shared" ref="C509" si="116">+C510</f>
        <v>1000000</v>
      </c>
    </row>
    <row r="510" spans="1:3" s="13" customFormat="1" ht="19.5" x14ac:dyDescent="0.2">
      <c r="A510" s="6">
        <v>931000</v>
      </c>
      <c r="B510" s="295" t="s">
        <v>722</v>
      </c>
      <c r="C510" s="115">
        <f t="shared" ref="C510" si="117">SUM(C511:C511)</f>
        <v>1000000</v>
      </c>
    </row>
    <row r="511" spans="1:3" s="13" customFormat="1" x14ac:dyDescent="0.2">
      <c r="A511" s="11">
        <v>931200</v>
      </c>
      <c r="B511" s="5" t="s">
        <v>800</v>
      </c>
      <c r="C511" s="114">
        <v>1000000</v>
      </c>
    </row>
    <row r="512" spans="1:3" s="13" customFormat="1" ht="37.5" x14ac:dyDescent="0.2">
      <c r="A512" s="300" t="s">
        <v>287</v>
      </c>
      <c r="B512" s="3" t="s">
        <v>827</v>
      </c>
      <c r="C512" s="113">
        <v>610000</v>
      </c>
    </row>
    <row r="513" spans="1:3" s="13" customFormat="1" x14ac:dyDescent="0.2">
      <c r="A513" s="116"/>
      <c r="B513" s="117" t="s">
        <v>806</v>
      </c>
      <c r="C513" s="118">
        <f t="shared" ref="C513" si="118">+C509+C512</f>
        <v>1610000</v>
      </c>
    </row>
    <row r="514" spans="1:3" s="13" customFormat="1" x14ac:dyDescent="0.2">
      <c r="A514" s="112"/>
      <c r="B514" s="278"/>
      <c r="C514" s="113"/>
    </row>
    <row r="515" spans="1:3" s="13" customFormat="1" x14ac:dyDescent="0.2">
      <c r="A515" s="22"/>
      <c r="B515" s="278"/>
      <c r="C515" s="114"/>
    </row>
    <row r="516" spans="1:3" s="13" customFormat="1" ht="19.5" x14ac:dyDescent="0.2">
      <c r="A516" s="20" t="s">
        <v>448</v>
      </c>
      <c r="B516" s="18"/>
      <c r="C516" s="114"/>
    </row>
    <row r="517" spans="1:3" s="13" customFormat="1" ht="19.5" x14ac:dyDescent="0.2">
      <c r="A517" s="20" t="s">
        <v>377</v>
      </c>
      <c r="B517" s="18"/>
      <c r="C517" s="114"/>
    </row>
    <row r="518" spans="1:3" s="13" customFormat="1" ht="19.5" x14ac:dyDescent="0.2">
      <c r="A518" s="20" t="s">
        <v>449</v>
      </c>
      <c r="B518" s="18"/>
      <c r="C518" s="114"/>
    </row>
    <row r="519" spans="1:3" s="13" customFormat="1" ht="19.5" x14ac:dyDescent="0.2">
      <c r="A519" s="20" t="s">
        <v>293</v>
      </c>
      <c r="B519" s="18"/>
      <c r="C519" s="114"/>
    </row>
    <row r="520" spans="1:3" s="13" customFormat="1" x14ac:dyDescent="0.2">
      <c r="A520" s="20"/>
      <c r="B520" s="15"/>
      <c r="C520" s="113"/>
    </row>
    <row r="521" spans="1:3" s="122" customFormat="1" x14ac:dyDescent="0.2">
      <c r="A521" s="301">
        <v>930000</v>
      </c>
      <c r="B521" s="124" t="s">
        <v>807</v>
      </c>
      <c r="C521" s="113">
        <f t="shared" ref="C521" si="119">+C522</f>
        <v>130000</v>
      </c>
    </row>
    <row r="522" spans="1:3" s="13" customFormat="1" ht="19.5" x14ac:dyDescent="0.2">
      <c r="A522" s="6">
        <v>931000</v>
      </c>
      <c r="B522" s="295" t="s">
        <v>722</v>
      </c>
      <c r="C522" s="115">
        <f t="shared" ref="C522" si="120">SUM(C523:C523)</f>
        <v>130000</v>
      </c>
    </row>
    <row r="523" spans="1:3" s="13" customFormat="1" x14ac:dyDescent="0.2">
      <c r="A523" s="11">
        <v>931200</v>
      </c>
      <c r="B523" s="5" t="s">
        <v>800</v>
      </c>
      <c r="C523" s="114">
        <v>130000</v>
      </c>
    </row>
    <row r="524" spans="1:3" s="122" customFormat="1" ht="37.5" x14ac:dyDescent="0.2">
      <c r="A524" s="300" t="s">
        <v>287</v>
      </c>
      <c r="B524" s="3" t="s">
        <v>827</v>
      </c>
      <c r="C524" s="113">
        <v>133000</v>
      </c>
    </row>
    <row r="525" spans="1:3" s="13" customFormat="1" x14ac:dyDescent="0.2">
      <c r="A525" s="116"/>
      <c r="B525" s="117" t="s">
        <v>806</v>
      </c>
      <c r="C525" s="118">
        <f t="shared" ref="C525" si="121">+C521+C524</f>
        <v>263000</v>
      </c>
    </row>
    <row r="526" spans="1:3" s="13" customFormat="1" x14ac:dyDescent="0.2">
      <c r="A526" s="112"/>
      <c r="B526" s="278"/>
      <c r="C526" s="113"/>
    </row>
    <row r="527" spans="1:3" s="13" customFormat="1" x14ac:dyDescent="0.2">
      <c r="A527" s="22"/>
      <c r="B527" s="278"/>
      <c r="C527" s="114"/>
    </row>
    <row r="528" spans="1:3" s="13" customFormat="1" ht="19.5" x14ac:dyDescent="0.2">
      <c r="A528" s="20" t="s">
        <v>450</v>
      </c>
      <c r="B528" s="18"/>
      <c r="C528" s="114"/>
    </row>
    <row r="529" spans="1:3" s="13" customFormat="1" ht="19.5" x14ac:dyDescent="0.2">
      <c r="A529" s="20" t="s">
        <v>377</v>
      </c>
      <c r="B529" s="18"/>
      <c r="C529" s="114"/>
    </row>
    <row r="530" spans="1:3" s="13" customFormat="1" ht="19.5" x14ac:dyDescent="0.2">
      <c r="A530" s="20" t="s">
        <v>451</v>
      </c>
      <c r="B530" s="18"/>
      <c r="C530" s="114"/>
    </row>
    <row r="531" spans="1:3" s="13" customFormat="1" ht="19.5" x14ac:dyDescent="0.2">
      <c r="A531" s="20" t="s">
        <v>293</v>
      </c>
      <c r="B531" s="18"/>
      <c r="C531" s="114"/>
    </row>
    <row r="532" spans="1:3" s="13" customFormat="1" x14ac:dyDescent="0.2">
      <c r="A532" s="20"/>
      <c r="B532" s="15"/>
      <c r="C532" s="113"/>
    </row>
    <row r="533" spans="1:3" s="122" customFormat="1" x14ac:dyDescent="0.2">
      <c r="A533" s="301">
        <v>930000</v>
      </c>
      <c r="B533" s="124" t="s">
        <v>807</v>
      </c>
      <c r="C533" s="113">
        <f t="shared" ref="C533" si="122">+C534</f>
        <v>300000</v>
      </c>
    </row>
    <row r="534" spans="1:3" s="13" customFormat="1" ht="19.5" x14ac:dyDescent="0.2">
      <c r="A534" s="6">
        <v>931000</v>
      </c>
      <c r="B534" s="295" t="s">
        <v>722</v>
      </c>
      <c r="C534" s="115">
        <f t="shared" ref="C534" si="123">SUM(C535:C535)</f>
        <v>300000</v>
      </c>
    </row>
    <row r="535" spans="1:3" s="13" customFormat="1" x14ac:dyDescent="0.2">
      <c r="A535" s="11">
        <v>931200</v>
      </c>
      <c r="B535" s="5" t="s">
        <v>800</v>
      </c>
      <c r="C535" s="114">
        <v>300000</v>
      </c>
    </row>
    <row r="536" spans="1:3" s="122" customFormat="1" ht="37.5" x14ac:dyDescent="0.2">
      <c r="A536" s="300" t="s">
        <v>287</v>
      </c>
      <c r="B536" s="3" t="s">
        <v>827</v>
      </c>
      <c r="C536" s="113">
        <v>129800</v>
      </c>
    </row>
    <row r="537" spans="1:3" s="13" customFormat="1" x14ac:dyDescent="0.2">
      <c r="A537" s="116"/>
      <c r="B537" s="117" t="s">
        <v>806</v>
      </c>
      <c r="C537" s="118">
        <f t="shared" ref="C537" si="124">+C533+C536</f>
        <v>429800</v>
      </c>
    </row>
    <row r="538" spans="1:3" s="13" customFormat="1" x14ac:dyDescent="0.2">
      <c r="A538" s="112"/>
      <c r="B538" s="278"/>
      <c r="C538" s="113"/>
    </row>
    <row r="539" spans="1:3" s="13" customFormat="1" x14ac:dyDescent="0.2">
      <c r="A539" s="22"/>
      <c r="B539" s="278"/>
      <c r="C539" s="114"/>
    </row>
    <row r="540" spans="1:3" s="13" customFormat="1" ht="19.5" x14ac:dyDescent="0.2">
      <c r="A540" s="20" t="s">
        <v>452</v>
      </c>
      <c r="B540" s="18"/>
      <c r="C540" s="114"/>
    </row>
    <row r="541" spans="1:3" s="13" customFormat="1" ht="19.5" x14ac:dyDescent="0.2">
      <c r="A541" s="20" t="s">
        <v>377</v>
      </c>
      <c r="B541" s="18"/>
      <c r="C541" s="114"/>
    </row>
    <row r="542" spans="1:3" s="13" customFormat="1" ht="19.5" x14ac:dyDescent="0.2">
      <c r="A542" s="20" t="s">
        <v>453</v>
      </c>
      <c r="B542" s="18"/>
      <c r="C542" s="114"/>
    </row>
    <row r="543" spans="1:3" s="13" customFormat="1" ht="19.5" x14ac:dyDescent="0.2">
      <c r="A543" s="20" t="s">
        <v>293</v>
      </c>
      <c r="B543" s="18"/>
      <c r="C543" s="114"/>
    </row>
    <row r="544" spans="1:3" s="13" customFormat="1" x14ac:dyDescent="0.2">
      <c r="A544" s="20"/>
      <c r="B544" s="15"/>
      <c r="C544" s="113"/>
    </row>
    <row r="545" spans="1:3" s="122" customFormat="1" x14ac:dyDescent="0.2">
      <c r="A545" s="301">
        <v>930000</v>
      </c>
      <c r="B545" s="124" t="s">
        <v>807</v>
      </c>
      <c r="C545" s="113">
        <f>+C546</f>
        <v>500000</v>
      </c>
    </row>
    <row r="546" spans="1:3" s="13" customFormat="1" ht="19.5" x14ac:dyDescent="0.2">
      <c r="A546" s="6">
        <v>931000</v>
      </c>
      <c r="B546" s="295" t="s">
        <v>722</v>
      </c>
      <c r="C546" s="115">
        <f t="shared" ref="C546" si="125">SUM(C547:C547)</f>
        <v>500000</v>
      </c>
    </row>
    <row r="547" spans="1:3" s="13" customFormat="1" x14ac:dyDescent="0.2">
      <c r="A547" s="11">
        <v>931200</v>
      </c>
      <c r="B547" s="5" t="s">
        <v>800</v>
      </c>
      <c r="C547" s="114">
        <v>500000</v>
      </c>
    </row>
    <row r="548" spans="1:3" s="13" customFormat="1" ht="37.5" x14ac:dyDescent="0.2">
      <c r="A548" s="300" t="s">
        <v>287</v>
      </c>
      <c r="B548" s="3" t="s">
        <v>827</v>
      </c>
      <c r="C548" s="113">
        <v>500000</v>
      </c>
    </row>
    <row r="549" spans="1:3" s="13" customFormat="1" x14ac:dyDescent="0.2">
      <c r="A549" s="116"/>
      <c r="B549" s="117" t="s">
        <v>806</v>
      </c>
      <c r="C549" s="118">
        <f t="shared" ref="C549" si="126">+C545+C548</f>
        <v>1000000</v>
      </c>
    </row>
    <row r="550" spans="1:3" s="13" customFormat="1" x14ac:dyDescent="0.2">
      <c r="A550" s="112"/>
      <c r="B550" s="278"/>
      <c r="C550" s="113"/>
    </row>
    <row r="551" spans="1:3" s="13" customFormat="1" x14ac:dyDescent="0.2">
      <c r="A551" s="22"/>
      <c r="B551" s="278"/>
      <c r="C551" s="114"/>
    </row>
    <row r="552" spans="1:3" s="13" customFormat="1" ht="19.5" x14ac:dyDescent="0.2">
      <c r="A552" s="20" t="s">
        <v>454</v>
      </c>
      <c r="B552" s="18"/>
      <c r="C552" s="114"/>
    </row>
    <row r="553" spans="1:3" s="13" customFormat="1" ht="19.5" x14ac:dyDescent="0.2">
      <c r="A553" s="20" t="s">
        <v>377</v>
      </c>
      <c r="B553" s="18"/>
      <c r="C553" s="114"/>
    </row>
    <row r="554" spans="1:3" s="13" customFormat="1" ht="19.5" x14ac:dyDescent="0.2">
      <c r="A554" s="20" t="s">
        <v>455</v>
      </c>
      <c r="B554" s="18"/>
      <c r="C554" s="114"/>
    </row>
    <row r="555" spans="1:3" s="13" customFormat="1" ht="19.5" x14ac:dyDescent="0.2">
      <c r="A555" s="20" t="s">
        <v>293</v>
      </c>
      <c r="B555" s="18"/>
      <c r="C555" s="114"/>
    </row>
    <row r="556" spans="1:3" s="13" customFormat="1" x14ac:dyDescent="0.2">
      <c r="A556" s="20"/>
      <c r="B556" s="15"/>
      <c r="C556" s="113"/>
    </row>
    <row r="557" spans="1:3" s="122" customFormat="1" x14ac:dyDescent="0.2">
      <c r="A557" s="301">
        <v>930000</v>
      </c>
      <c r="B557" s="124" t="s">
        <v>807</v>
      </c>
      <c r="C557" s="113">
        <f t="shared" ref="C557" si="127">+C558</f>
        <v>800000</v>
      </c>
    </row>
    <row r="558" spans="1:3" s="13" customFormat="1" ht="19.5" x14ac:dyDescent="0.2">
      <c r="A558" s="6">
        <v>931000</v>
      </c>
      <c r="B558" s="295" t="s">
        <v>722</v>
      </c>
      <c r="C558" s="115">
        <f t="shared" ref="C558" si="128">SUM(C559:C559)</f>
        <v>800000</v>
      </c>
    </row>
    <row r="559" spans="1:3" s="13" customFormat="1" x14ac:dyDescent="0.2">
      <c r="A559" s="11">
        <v>931200</v>
      </c>
      <c r="B559" s="5" t="s">
        <v>800</v>
      </c>
      <c r="C559" s="114">
        <v>800000</v>
      </c>
    </row>
    <row r="560" spans="1:3" s="13" customFormat="1" ht="37.5" x14ac:dyDescent="0.2">
      <c r="A560" s="300" t="s">
        <v>287</v>
      </c>
      <c r="B560" s="3" t="s">
        <v>827</v>
      </c>
      <c r="C560" s="113">
        <v>900000</v>
      </c>
    </row>
    <row r="561" spans="1:3" s="13" customFormat="1" x14ac:dyDescent="0.2">
      <c r="A561" s="116"/>
      <c r="B561" s="117" t="s">
        <v>806</v>
      </c>
      <c r="C561" s="118">
        <f t="shared" ref="C561" si="129">+C557+C560</f>
        <v>1700000</v>
      </c>
    </row>
    <row r="562" spans="1:3" s="13" customFormat="1" x14ac:dyDescent="0.2">
      <c r="A562" s="112"/>
      <c r="B562" s="278"/>
      <c r="C562" s="113"/>
    </row>
    <row r="563" spans="1:3" s="13" customFormat="1" x14ac:dyDescent="0.2">
      <c r="A563" s="22"/>
      <c r="B563" s="278"/>
      <c r="C563" s="114"/>
    </row>
    <row r="564" spans="1:3" s="13" customFormat="1" ht="19.5" x14ac:dyDescent="0.2">
      <c r="A564" s="20" t="s">
        <v>456</v>
      </c>
      <c r="B564" s="18"/>
      <c r="C564" s="114"/>
    </row>
    <row r="565" spans="1:3" s="13" customFormat="1" ht="19.5" x14ac:dyDescent="0.2">
      <c r="A565" s="20" t="s">
        <v>377</v>
      </c>
      <c r="B565" s="18"/>
      <c r="C565" s="114"/>
    </row>
    <row r="566" spans="1:3" s="13" customFormat="1" ht="19.5" x14ac:dyDescent="0.2">
      <c r="A566" s="20" t="s">
        <v>457</v>
      </c>
      <c r="B566" s="18"/>
      <c r="C566" s="114"/>
    </row>
    <row r="567" spans="1:3" s="13" customFormat="1" ht="19.5" x14ac:dyDescent="0.2">
      <c r="A567" s="20" t="s">
        <v>293</v>
      </c>
      <c r="B567" s="18"/>
      <c r="C567" s="114"/>
    </row>
    <row r="568" spans="1:3" s="13" customFormat="1" x14ac:dyDescent="0.2">
      <c r="A568" s="20"/>
      <c r="B568" s="15"/>
      <c r="C568" s="113"/>
    </row>
    <row r="569" spans="1:3" s="122" customFormat="1" x14ac:dyDescent="0.2">
      <c r="A569" s="301">
        <v>930000</v>
      </c>
      <c r="B569" s="124" t="s">
        <v>807</v>
      </c>
      <c r="C569" s="113">
        <f t="shared" ref="C569:C570" si="130">C570</f>
        <v>100000</v>
      </c>
    </row>
    <row r="570" spans="1:3" s="19" customFormat="1" ht="19.5" x14ac:dyDescent="0.2">
      <c r="A570" s="6">
        <v>931000</v>
      </c>
      <c r="B570" s="295" t="s">
        <v>722</v>
      </c>
      <c r="C570" s="115">
        <f t="shared" si="130"/>
        <v>100000</v>
      </c>
    </row>
    <row r="571" spans="1:3" s="13" customFormat="1" x14ac:dyDescent="0.2">
      <c r="A571" s="11">
        <v>931200</v>
      </c>
      <c r="B571" s="5" t="s">
        <v>800</v>
      </c>
      <c r="C571" s="114">
        <v>100000</v>
      </c>
    </row>
    <row r="572" spans="1:3" s="13" customFormat="1" ht="37.5" x14ac:dyDescent="0.2">
      <c r="A572" s="300" t="s">
        <v>287</v>
      </c>
      <c r="B572" s="3" t="s">
        <v>827</v>
      </c>
      <c r="C572" s="113">
        <v>80000</v>
      </c>
    </row>
    <row r="573" spans="1:3" s="13" customFormat="1" x14ac:dyDescent="0.2">
      <c r="A573" s="116"/>
      <c r="B573" s="117" t="s">
        <v>806</v>
      </c>
      <c r="C573" s="118">
        <f t="shared" ref="C573" si="131">C572+C569</f>
        <v>180000</v>
      </c>
    </row>
    <row r="574" spans="1:3" s="13" customFormat="1" x14ac:dyDescent="0.2">
      <c r="A574" s="112"/>
      <c r="B574" s="278"/>
      <c r="C574" s="113"/>
    </row>
    <row r="575" spans="1:3" s="13" customFormat="1" x14ac:dyDescent="0.2">
      <c r="A575" s="22"/>
      <c r="B575" s="278"/>
      <c r="C575" s="114"/>
    </row>
    <row r="576" spans="1:3" s="13" customFormat="1" ht="19.5" x14ac:dyDescent="0.2">
      <c r="A576" s="20" t="s">
        <v>458</v>
      </c>
      <c r="B576" s="18"/>
      <c r="C576" s="114"/>
    </row>
    <row r="577" spans="1:3" s="13" customFormat="1" ht="19.5" x14ac:dyDescent="0.2">
      <c r="A577" s="20" t="s">
        <v>377</v>
      </c>
      <c r="B577" s="18"/>
      <c r="C577" s="114"/>
    </row>
    <row r="578" spans="1:3" s="13" customFormat="1" ht="19.5" x14ac:dyDescent="0.2">
      <c r="A578" s="20" t="s">
        <v>459</v>
      </c>
      <c r="B578" s="18"/>
      <c r="C578" s="114"/>
    </row>
    <row r="579" spans="1:3" s="13" customFormat="1" ht="19.5" x14ac:dyDescent="0.2">
      <c r="A579" s="20" t="s">
        <v>293</v>
      </c>
      <c r="B579" s="18"/>
      <c r="C579" s="114"/>
    </row>
    <row r="580" spans="1:3" s="13" customFormat="1" x14ac:dyDescent="0.2">
      <c r="A580" s="20"/>
      <c r="B580" s="15"/>
      <c r="C580" s="113"/>
    </row>
    <row r="581" spans="1:3" s="122" customFormat="1" x14ac:dyDescent="0.2">
      <c r="A581" s="301">
        <v>930000</v>
      </c>
      <c r="B581" s="124" t="s">
        <v>807</v>
      </c>
      <c r="C581" s="113">
        <f t="shared" ref="C581" si="132">+C582</f>
        <v>200000</v>
      </c>
    </row>
    <row r="582" spans="1:3" s="13" customFormat="1" ht="19.5" x14ac:dyDescent="0.2">
      <c r="A582" s="6">
        <v>931000</v>
      </c>
      <c r="B582" s="295" t="s">
        <v>722</v>
      </c>
      <c r="C582" s="115">
        <f t="shared" ref="C582" si="133">SUM(C583:C583)</f>
        <v>200000</v>
      </c>
    </row>
    <row r="583" spans="1:3" s="13" customFormat="1" x14ac:dyDescent="0.2">
      <c r="A583" s="11">
        <v>931200</v>
      </c>
      <c r="B583" s="5" t="s">
        <v>800</v>
      </c>
      <c r="C583" s="114">
        <v>200000</v>
      </c>
    </row>
    <row r="584" spans="1:3" s="13" customFormat="1" ht="37.5" x14ac:dyDescent="0.2">
      <c r="A584" s="300" t="s">
        <v>287</v>
      </c>
      <c r="B584" s="3" t="s">
        <v>827</v>
      </c>
      <c r="C584" s="113">
        <v>200000</v>
      </c>
    </row>
    <row r="585" spans="1:3" s="13" customFormat="1" x14ac:dyDescent="0.2">
      <c r="A585" s="116"/>
      <c r="B585" s="117" t="s">
        <v>806</v>
      </c>
      <c r="C585" s="118">
        <f t="shared" ref="C585" si="134">+C581+C584</f>
        <v>400000</v>
      </c>
    </row>
    <row r="586" spans="1:3" s="13" customFormat="1" x14ac:dyDescent="0.2">
      <c r="A586" s="112"/>
      <c r="B586" s="278"/>
      <c r="C586" s="113"/>
    </row>
    <row r="587" spans="1:3" s="13" customFormat="1" x14ac:dyDescent="0.2">
      <c r="A587" s="22"/>
      <c r="B587" s="278"/>
      <c r="C587" s="114"/>
    </row>
    <row r="588" spans="1:3" s="13" customFormat="1" ht="19.5" x14ac:dyDescent="0.2">
      <c r="A588" s="20" t="s">
        <v>460</v>
      </c>
      <c r="B588" s="18"/>
      <c r="C588" s="114"/>
    </row>
    <row r="589" spans="1:3" s="13" customFormat="1" ht="19.5" x14ac:dyDescent="0.2">
      <c r="A589" s="20" t="s">
        <v>377</v>
      </c>
      <c r="B589" s="18"/>
      <c r="C589" s="114"/>
    </row>
    <row r="590" spans="1:3" s="13" customFormat="1" ht="19.5" x14ac:dyDescent="0.2">
      <c r="A590" s="20" t="s">
        <v>461</v>
      </c>
      <c r="B590" s="18"/>
      <c r="C590" s="114"/>
    </row>
    <row r="591" spans="1:3" s="13" customFormat="1" ht="19.5" x14ac:dyDescent="0.2">
      <c r="A591" s="20" t="s">
        <v>293</v>
      </c>
      <c r="B591" s="18"/>
      <c r="C591" s="114"/>
    </row>
    <row r="592" spans="1:3" s="13" customFormat="1" x14ac:dyDescent="0.2">
      <c r="A592" s="20"/>
      <c r="B592" s="15"/>
      <c r="C592" s="113"/>
    </row>
    <row r="593" spans="1:3" s="122" customFormat="1" x14ac:dyDescent="0.2">
      <c r="A593" s="301">
        <v>930000</v>
      </c>
      <c r="B593" s="124" t="s">
        <v>807</v>
      </c>
      <c r="C593" s="113">
        <f t="shared" ref="C593" si="135">+C594</f>
        <v>120000</v>
      </c>
    </row>
    <row r="594" spans="1:3" s="13" customFormat="1" ht="19.5" x14ac:dyDescent="0.2">
      <c r="A594" s="6">
        <v>931000</v>
      </c>
      <c r="B594" s="295" t="s">
        <v>722</v>
      </c>
      <c r="C594" s="115">
        <f t="shared" ref="C594" si="136">SUM(C595:C595)</f>
        <v>120000</v>
      </c>
    </row>
    <row r="595" spans="1:3" s="13" customFormat="1" x14ac:dyDescent="0.2">
      <c r="A595" s="11">
        <v>931200</v>
      </c>
      <c r="B595" s="5" t="s">
        <v>800</v>
      </c>
      <c r="C595" s="114">
        <v>120000</v>
      </c>
    </row>
    <row r="596" spans="1:3" s="122" customFormat="1" ht="37.5" x14ac:dyDescent="0.2">
      <c r="A596" s="300" t="s">
        <v>287</v>
      </c>
      <c r="B596" s="3" t="s">
        <v>827</v>
      </c>
      <c r="C596" s="113">
        <v>130000</v>
      </c>
    </row>
    <row r="597" spans="1:3" s="13" customFormat="1" x14ac:dyDescent="0.2">
      <c r="A597" s="116"/>
      <c r="B597" s="117" t="s">
        <v>806</v>
      </c>
      <c r="C597" s="118">
        <f t="shared" ref="C597" si="137">+C593+C596</f>
        <v>250000</v>
      </c>
    </row>
    <row r="598" spans="1:3" s="13" customFormat="1" x14ac:dyDescent="0.2">
      <c r="A598" s="112"/>
      <c r="B598" s="278"/>
      <c r="C598" s="113"/>
    </row>
    <row r="599" spans="1:3" s="13" customFormat="1" x14ac:dyDescent="0.2">
      <c r="A599" s="112"/>
      <c r="B599" s="278"/>
      <c r="C599" s="113"/>
    </row>
    <row r="600" spans="1:3" s="13" customFormat="1" ht="19.5" x14ac:dyDescent="0.2">
      <c r="A600" s="20" t="s">
        <v>462</v>
      </c>
      <c r="B600" s="18"/>
      <c r="C600" s="113"/>
    </row>
    <row r="601" spans="1:3" s="13" customFormat="1" ht="19.5" x14ac:dyDescent="0.2">
      <c r="A601" s="20" t="s">
        <v>377</v>
      </c>
      <c r="B601" s="18"/>
      <c r="C601" s="113"/>
    </row>
    <row r="602" spans="1:3" s="13" customFormat="1" ht="19.5" x14ac:dyDescent="0.2">
      <c r="A602" s="20" t="s">
        <v>463</v>
      </c>
      <c r="B602" s="18"/>
      <c r="C602" s="113"/>
    </row>
    <row r="603" spans="1:3" s="13" customFormat="1" ht="19.5" x14ac:dyDescent="0.2">
      <c r="A603" s="20" t="s">
        <v>293</v>
      </c>
      <c r="B603" s="18"/>
      <c r="C603" s="113"/>
    </row>
    <row r="604" spans="1:3" s="13" customFormat="1" x14ac:dyDescent="0.2">
      <c r="A604" s="20"/>
      <c r="B604" s="15"/>
      <c r="C604" s="113"/>
    </row>
    <row r="605" spans="1:3" s="122" customFormat="1" x14ac:dyDescent="0.2">
      <c r="A605" s="301">
        <v>930000</v>
      </c>
      <c r="B605" s="124" t="s">
        <v>807</v>
      </c>
      <c r="C605" s="113">
        <f t="shared" ref="C605" si="138">+C606</f>
        <v>200000</v>
      </c>
    </row>
    <row r="606" spans="1:3" s="13" customFormat="1" ht="19.5" x14ac:dyDescent="0.2">
      <c r="A606" s="6">
        <v>931000</v>
      </c>
      <c r="B606" s="295" t="s">
        <v>722</v>
      </c>
      <c r="C606" s="115">
        <f t="shared" ref="C606" si="139">SUM(C607:C607)</f>
        <v>200000</v>
      </c>
    </row>
    <row r="607" spans="1:3" s="13" customFormat="1" x14ac:dyDescent="0.2">
      <c r="A607" s="11">
        <v>931200</v>
      </c>
      <c r="B607" s="5" t="s">
        <v>800</v>
      </c>
      <c r="C607" s="114">
        <v>200000</v>
      </c>
    </row>
    <row r="608" spans="1:3" s="13" customFormat="1" ht="37.5" x14ac:dyDescent="0.2">
      <c r="A608" s="300" t="s">
        <v>287</v>
      </c>
      <c r="B608" s="3" t="s">
        <v>827</v>
      </c>
      <c r="C608" s="113">
        <v>130000</v>
      </c>
    </row>
    <row r="609" spans="1:3" s="13" customFormat="1" x14ac:dyDescent="0.2">
      <c r="A609" s="116"/>
      <c r="B609" s="117" t="s">
        <v>806</v>
      </c>
      <c r="C609" s="118">
        <f t="shared" ref="C609" si="140">+C605+C608</f>
        <v>330000</v>
      </c>
    </row>
    <row r="610" spans="1:3" s="13" customFormat="1" x14ac:dyDescent="0.2">
      <c r="A610" s="112"/>
      <c r="B610" s="278"/>
      <c r="C610" s="113"/>
    </row>
    <row r="611" spans="1:3" s="13" customFormat="1" x14ac:dyDescent="0.2">
      <c r="A611" s="112"/>
      <c r="B611" s="278"/>
      <c r="C611" s="113"/>
    </row>
    <row r="612" spans="1:3" s="13" customFormat="1" ht="19.5" x14ac:dyDescent="0.2">
      <c r="A612" s="20" t="s">
        <v>852</v>
      </c>
      <c r="B612" s="18"/>
      <c r="C612" s="113"/>
    </row>
    <row r="613" spans="1:3" s="13" customFormat="1" ht="19.5" x14ac:dyDescent="0.2">
      <c r="A613" s="20" t="s">
        <v>377</v>
      </c>
      <c r="B613" s="18"/>
      <c r="C613" s="113"/>
    </row>
    <row r="614" spans="1:3" s="13" customFormat="1" ht="19.5" x14ac:dyDescent="0.2">
      <c r="A614" s="20" t="s">
        <v>469</v>
      </c>
      <c r="B614" s="18"/>
      <c r="C614" s="113"/>
    </row>
    <row r="615" spans="1:3" s="13" customFormat="1" ht="19.5" x14ac:dyDescent="0.2">
      <c r="A615" s="20" t="s">
        <v>293</v>
      </c>
      <c r="B615" s="18"/>
      <c r="C615" s="113"/>
    </row>
    <row r="616" spans="1:3" s="13" customFormat="1" x14ac:dyDescent="0.2">
      <c r="A616" s="112"/>
      <c r="B616" s="278"/>
      <c r="C616" s="113"/>
    </row>
    <row r="617" spans="1:3" s="13" customFormat="1" x14ac:dyDescent="0.2">
      <c r="A617" s="112"/>
      <c r="B617" s="278"/>
      <c r="C617" s="113"/>
    </row>
    <row r="618" spans="1:3" s="122" customFormat="1" x14ac:dyDescent="0.2">
      <c r="A618" s="301">
        <v>720000</v>
      </c>
      <c r="B618" s="278" t="s">
        <v>12</v>
      </c>
      <c r="C618" s="113">
        <f>C619</f>
        <v>4000</v>
      </c>
    </row>
    <row r="619" spans="1:3" s="19" customFormat="1" ht="19.5" x14ac:dyDescent="0.2">
      <c r="A619" s="21">
        <v>729000</v>
      </c>
      <c r="B619" s="7" t="s">
        <v>22</v>
      </c>
      <c r="C619" s="115">
        <f t="shared" ref="C619" si="141">C620</f>
        <v>4000</v>
      </c>
    </row>
    <row r="620" spans="1:3" s="13" customFormat="1" x14ac:dyDescent="0.2">
      <c r="A620" s="10">
        <v>729100</v>
      </c>
      <c r="B620" s="5" t="s">
        <v>22</v>
      </c>
      <c r="C620" s="114">
        <v>4000</v>
      </c>
    </row>
    <row r="621" spans="1:3" s="122" customFormat="1" x14ac:dyDescent="0.2">
      <c r="A621" s="300">
        <v>810000</v>
      </c>
      <c r="B621" s="278" t="s">
        <v>810</v>
      </c>
      <c r="C621" s="113">
        <f>C623</f>
        <v>36000</v>
      </c>
    </row>
    <row r="622" spans="1:3" s="19" customFormat="1" ht="19.5" x14ac:dyDescent="0.2">
      <c r="A622" s="21">
        <v>811000</v>
      </c>
      <c r="B622" s="18" t="s">
        <v>31</v>
      </c>
      <c r="C622" s="115">
        <f>C623</f>
        <v>36000</v>
      </c>
    </row>
    <row r="623" spans="1:3" s="13" customFormat="1" x14ac:dyDescent="0.2">
      <c r="A623" s="10">
        <v>811400</v>
      </c>
      <c r="B623" s="17" t="s">
        <v>853</v>
      </c>
      <c r="C623" s="114">
        <v>36000</v>
      </c>
    </row>
    <row r="624" spans="1:3" s="122" customFormat="1" x14ac:dyDescent="0.2">
      <c r="A624" s="301">
        <v>930000</v>
      </c>
      <c r="B624" s="278" t="s">
        <v>807</v>
      </c>
      <c r="C624" s="113">
        <f t="shared" ref="C624:C625" si="142">C625</f>
        <v>20000</v>
      </c>
    </row>
    <row r="625" spans="1:3" s="19" customFormat="1" ht="19.5" x14ac:dyDescent="0.2">
      <c r="A625" s="6">
        <v>931000</v>
      </c>
      <c r="B625" s="295" t="s">
        <v>722</v>
      </c>
      <c r="C625" s="115">
        <f t="shared" si="142"/>
        <v>20000</v>
      </c>
    </row>
    <row r="626" spans="1:3" s="13" customFormat="1" x14ac:dyDescent="0.2">
      <c r="A626" s="10">
        <v>931200</v>
      </c>
      <c r="B626" s="5" t="s">
        <v>800</v>
      </c>
      <c r="C626" s="114">
        <v>20000</v>
      </c>
    </row>
    <row r="627" spans="1:3" s="127" customFormat="1" ht="37.5" x14ac:dyDescent="0.2">
      <c r="A627" s="300" t="s">
        <v>287</v>
      </c>
      <c r="B627" s="3" t="s">
        <v>827</v>
      </c>
      <c r="C627" s="113">
        <v>50000</v>
      </c>
    </row>
    <row r="628" spans="1:3" s="13" customFormat="1" x14ac:dyDescent="0.2">
      <c r="A628" s="116"/>
      <c r="B628" s="117" t="s">
        <v>806</v>
      </c>
      <c r="C628" s="118">
        <f>C618+C621+C624+C627</f>
        <v>110000</v>
      </c>
    </row>
    <row r="629" spans="1:3" s="13" customFormat="1" x14ac:dyDescent="0.2">
      <c r="A629" s="112"/>
      <c r="B629" s="278"/>
      <c r="C629" s="113"/>
    </row>
    <row r="630" spans="1:3" s="13" customFormat="1" x14ac:dyDescent="0.2">
      <c r="A630" s="112"/>
      <c r="B630" s="278"/>
      <c r="C630" s="113"/>
    </row>
    <row r="631" spans="1:3" s="13" customFormat="1" ht="19.5" x14ac:dyDescent="0.2">
      <c r="A631" s="20" t="s">
        <v>831</v>
      </c>
      <c r="B631" s="18"/>
      <c r="C631" s="113"/>
    </row>
    <row r="632" spans="1:3" s="13" customFormat="1" ht="19.5" x14ac:dyDescent="0.2">
      <c r="A632" s="20" t="s">
        <v>377</v>
      </c>
      <c r="B632" s="18"/>
      <c r="C632" s="113"/>
    </row>
    <row r="633" spans="1:3" s="13" customFormat="1" ht="19.5" x14ac:dyDescent="0.2">
      <c r="A633" s="20" t="s">
        <v>471</v>
      </c>
      <c r="B633" s="18"/>
      <c r="C633" s="113"/>
    </row>
    <row r="634" spans="1:3" s="13" customFormat="1" ht="19.5" x14ac:dyDescent="0.2">
      <c r="A634" s="20" t="s">
        <v>293</v>
      </c>
      <c r="B634" s="18"/>
      <c r="C634" s="113"/>
    </row>
    <row r="635" spans="1:3" s="13" customFormat="1" x14ac:dyDescent="0.2">
      <c r="A635" s="112"/>
      <c r="B635" s="278"/>
      <c r="C635" s="113"/>
    </row>
    <row r="636" spans="1:3" s="122" customFormat="1" x14ac:dyDescent="0.2">
      <c r="A636" s="301">
        <v>930000</v>
      </c>
      <c r="B636" s="124" t="s">
        <v>807</v>
      </c>
      <c r="C636" s="113">
        <f t="shared" ref="C636:C637" si="143">C637</f>
        <v>4000</v>
      </c>
    </row>
    <row r="637" spans="1:3" s="19" customFormat="1" ht="19.5" x14ac:dyDescent="0.2">
      <c r="A637" s="6">
        <v>931000</v>
      </c>
      <c r="B637" s="295" t="s">
        <v>722</v>
      </c>
      <c r="C637" s="115">
        <f t="shared" si="143"/>
        <v>4000</v>
      </c>
    </row>
    <row r="638" spans="1:3" s="13" customFormat="1" x14ac:dyDescent="0.2">
      <c r="A638" s="11">
        <v>931200</v>
      </c>
      <c r="B638" s="5" t="s">
        <v>800</v>
      </c>
      <c r="C638" s="114">
        <v>4000</v>
      </c>
    </row>
    <row r="639" spans="1:3" s="122" customFormat="1" ht="37.5" x14ac:dyDescent="0.2">
      <c r="A639" s="300" t="s">
        <v>287</v>
      </c>
      <c r="B639" s="3" t="s">
        <v>827</v>
      </c>
      <c r="C639" s="113">
        <v>0</v>
      </c>
    </row>
    <row r="640" spans="1:3" s="127" customFormat="1" x14ac:dyDescent="0.2">
      <c r="A640" s="125"/>
      <c r="B640" s="134" t="s">
        <v>806</v>
      </c>
      <c r="C640" s="126">
        <f t="shared" ref="C640" si="144">C636+C639</f>
        <v>4000</v>
      </c>
    </row>
    <row r="641" spans="1:3" s="13" customFormat="1" x14ac:dyDescent="0.2">
      <c r="A641" s="112"/>
      <c r="B641" s="278"/>
      <c r="C641" s="113"/>
    </row>
    <row r="642" spans="1:3" s="13" customFormat="1" x14ac:dyDescent="0.2">
      <c r="A642" s="22"/>
      <c r="B642" s="278"/>
      <c r="C642" s="114"/>
    </row>
    <row r="643" spans="1:3" s="13" customFormat="1" ht="19.5" x14ac:dyDescent="0.2">
      <c r="A643" s="20" t="s">
        <v>472</v>
      </c>
      <c r="B643" s="18"/>
      <c r="C643" s="114"/>
    </row>
    <row r="644" spans="1:3" s="13" customFormat="1" ht="19.5" x14ac:dyDescent="0.2">
      <c r="A644" s="20" t="s">
        <v>377</v>
      </c>
      <c r="B644" s="18"/>
      <c r="C644" s="114"/>
    </row>
    <row r="645" spans="1:3" s="13" customFormat="1" ht="19.5" x14ac:dyDescent="0.2">
      <c r="A645" s="20" t="s">
        <v>473</v>
      </c>
      <c r="B645" s="18"/>
      <c r="C645" s="114"/>
    </row>
    <row r="646" spans="1:3" s="13" customFormat="1" ht="19.5" x14ac:dyDescent="0.2">
      <c r="A646" s="20" t="s">
        <v>293</v>
      </c>
      <c r="B646" s="18"/>
      <c r="C646" s="114"/>
    </row>
    <row r="647" spans="1:3" s="13" customFormat="1" x14ac:dyDescent="0.2">
      <c r="A647" s="20"/>
      <c r="B647" s="15"/>
      <c r="C647" s="113"/>
    </row>
    <row r="648" spans="1:3" s="122" customFormat="1" x14ac:dyDescent="0.2">
      <c r="A648" s="301">
        <v>930000</v>
      </c>
      <c r="B648" s="124" t="s">
        <v>807</v>
      </c>
      <c r="C648" s="113">
        <f t="shared" ref="C648" si="145">+C649</f>
        <v>2000000</v>
      </c>
    </row>
    <row r="649" spans="1:3" s="13" customFormat="1" ht="19.5" x14ac:dyDescent="0.2">
      <c r="A649" s="6">
        <v>931000</v>
      </c>
      <c r="B649" s="295" t="s">
        <v>722</v>
      </c>
      <c r="C649" s="115">
        <f t="shared" ref="C649" si="146">SUM(C650:C650)</f>
        <v>2000000</v>
      </c>
    </row>
    <row r="650" spans="1:3" s="13" customFormat="1" x14ac:dyDescent="0.2">
      <c r="A650" s="11">
        <v>931200</v>
      </c>
      <c r="B650" s="5" t="s">
        <v>800</v>
      </c>
      <c r="C650" s="114">
        <v>2000000</v>
      </c>
    </row>
    <row r="651" spans="1:3" s="122" customFormat="1" ht="37.5" x14ac:dyDescent="0.2">
      <c r="A651" s="300" t="s">
        <v>287</v>
      </c>
      <c r="B651" s="3" t="s">
        <v>827</v>
      </c>
      <c r="C651" s="113">
        <v>4500000</v>
      </c>
    </row>
    <row r="652" spans="1:3" s="13" customFormat="1" x14ac:dyDescent="0.2">
      <c r="A652" s="116"/>
      <c r="B652" s="117" t="s">
        <v>806</v>
      </c>
      <c r="C652" s="118">
        <f t="shared" ref="C652" si="147">+C648+C651</f>
        <v>6500000</v>
      </c>
    </row>
    <row r="653" spans="1:3" s="13" customFormat="1" x14ac:dyDescent="0.2">
      <c r="A653" s="22"/>
      <c r="B653" s="17"/>
      <c r="C653" s="114"/>
    </row>
    <row r="654" spans="1:3" s="13" customFormat="1" x14ac:dyDescent="0.2">
      <c r="A654" s="22"/>
      <c r="B654" s="278"/>
      <c r="C654" s="113"/>
    </row>
    <row r="655" spans="1:3" s="13" customFormat="1" ht="19.5" x14ac:dyDescent="0.2">
      <c r="A655" s="20" t="s">
        <v>474</v>
      </c>
      <c r="B655" s="18"/>
      <c r="C655" s="114"/>
    </row>
    <row r="656" spans="1:3" s="13" customFormat="1" ht="19.5" x14ac:dyDescent="0.2">
      <c r="A656" s="20" t="s">
        <v>377</v>
      </c>
      <c r="B656" s="18"/>
      <c r="C656" s="114"/>
    </row>
    <row r="657" spans="1:3" s="13" customFormat="1" ht="19.5" x14ac:dyDescent="0.2">
      <c r="A657" s="20" t="s">
        <v>475</v>
      </c>
      <c r="B657" s="18"/>
      <c r="C657" s="114"/>
    </row>
    <row r="658" spans="1:3" s="13" customFormat="1" ht="19.5" x14ac:dyDescent="0.2">
      <c r="A658" s="20" t="s">
        <v>293</v>
      </c>
      <c r="B658" s="18"/>
      <c r="C658" s="114"/>
    </row>
    <row r="659" spans="1:3" s="13" customFormat="1" x14ac:dyDescent="0.2">
      <c r="A659" s="20"/>
      <c r="B659" s="15"/>
      <c r="C659" s="113"/>
    </row>
    <row r="660" spans="1:3" s="122" customFormat="1" x14ac:dyDescent="0.2">
      <c r="A660" s="301">
        <v>930000</v>
      </c>
      <c r="B660" s="124" t="s">
        <v>807</v>
      </c>
      <c r="C660" s="113">
        <f t="shared" ref="C660" si="148">+C661</f>
        <v>1200000</v>
      </c>
    </row>
    <row r="661" spans="1:3" s="13" customFormat="1" ht="19.5" x14ac:dyDescent="0.2">
      <c r="A661" s="6">
        <v>931000</v>
      </c>
      <c r="B661" s="295" t="s">
        <v>722</v>
      </c>
      <c r="C661" s="115">
        <f t="shared" ref="C661" si="149">SUM(C662:C662)</f>
        <v>1200000</v>
      </c>
    </row>
    <row r="662" spans="1:3" s="13" customFormat="1" x14ac:dyDescent="0.2">
      <c r="A662" s="11">
        <v>931200</v>
      </c>
      <c r="B662" s="5" t="s">
        <v>800</v>
      </c>
      <c r="C662" s="114">
        <v>1200000</v>
      </c>
    </row>
    <row r="663" spans="1:3" s="122" customFormat="1" ht="37.5" x14ac:dyDescent="0.2">
      <c r="A663" s="300" t="s">
        <v>287</v>
      </c>
      <c r="B663" s="3" t="s">
        <v>827</v>
      </c>
      <c r="C663" s="113">
        <v>600000</v>
      </c>
    </row>
    <row r="664" spans="1:3" s="13" customFormat="1" x14ac:dyDescent="0.2">
      <c r="A664" s="116"/>
      <c r="B664" s="117" t="s">
        <v>806</v>
      </c>
      <c r="C664" s="118">
        <f t="shared" ref="C664" si="150">+C660+C663</f>
        <v>1800000</v>
      </c>
    </row>
    <row r="665" spans="1:3" s="13" customFormat="1" x14ac:dyDescent="0.2">
      <c r="A665" s="22"/>
      <c r="B665" s="17"/>
      <c r="C665" s="114"/>
    </row>
    <row r="666" spans="1:3" s="13" customFormat="1" x14ac:dyDescent="0.2">
      <c r="A666" s="22"/>
      <c r="B666" s="278"/>
      <c r="C666" s="113"/>
    </row>
    <row r="667" spans="1:3" s="13" customFormat="1" ht="19.5" x14ac:dyDescent="0.2">
      <c r="A667" s="20" t="s">
        <v>476</v>
      </c>
      <c r="B667" s="18"/>
      <c r="C667" s="114"/>
    </row>
    <row r="668" spans="1:3" s="13" customFormat="1" ht="19.5" x14ac:dyDescent="0.2">
      <c r="A668" s="20" t="s">
        <v>377</v>
      </c>
      <c r="B668" s="18"/>
      <c r="C668" s="114"/>
    </row>
    <row r="669" spans="1:3" s="13" customFormat="1" ht="19.5" x14ac:dyDescent="0.2">
      <c r="A669" s="20" t="s">
        <v>477</v>
      </c>
      <c r="B669" s="18"/>
      <c r="C669" s="114"/>
    </row>
    <row r="670" spans="1:3" s="13" customFormat="1" ht="19.5" x14ac:dyDescent="0.2">
      <c r="A670" s="20" t="s">
        <v>293</v>
      </c>
      <c r="B670" s="18"/>
      <c r="C670" s="114"/>
    </row>
    <row r="671" spans="1:3" s="13" customFormat="1" x14ac:dyDescent="0.2">
      <c r="A671" s="20"/>
      <c r="B671" s="15"/>
      <c r="C671" s="113"/>
    </row>
    <row r="672" spans="1:3" s="122" customFormat="1" x14ac:dyDescent="0.2">
      <c r="A672" s="301">
        <v>930000</v>
      </c>
      <c r="B672" s="124" t="s">
        <v>807</v>
      </c>
      <c r="C672" s="113">
        <f t="shared" ref="C672" si="151">+C673</f>
        <v>33475800</v>
      </c>
    </row>
    <row r="673" spans="1:3" s="13" customFormat="1" ht="19.5" x14ac:dyDescent="0.2">
      <c r="A673" s="6">
        <v>931000</v>
      </c>
      <c r="B673" s="295" t="s">
        <v>722</v>
      </c>
      <c r="C673" s="115">
        <f>SUM(C674:C674)</f>
        <v>33475800</v>
      </c>
    </row>
    <row r="674" spans="1:3" s="13" customFormat="1" x14ac:dyDescent="0.2">
      <c r="A674" s="11">
        <v>931200</v>
      </c>
      <c r="B674" s="5" t="s">
        <v>800</v>
      </c>
      <c r="C674" s="114">
        <v>33475800</v>
      </c>
    </row>
    <row r="675" spans="1:3" s="122" customFormat="1" ht="37.5" x14ac:dyDescent="0.2">
      <c r="A675" s="300" t="s">
        <v>287</v>
      </c>
      <c r="B675" s="3" t="s">
        <v>827</v>
      </c>
      <c r="C675" s="113">
        <v>7100000</v>
      </c>
    </row>
    <row r="676" spans="1:3" s="13" customFormat="1" x14ac:dyDescent="0.2">
      <c r="A676" s="116"/>
      <c r="B676" s="117" t="s">
        <v>806</v>
      </c>
      <c r="C676" s="118">
        <f t="shared" ref="C676" si="152">+C672+C675</f>
        <v>40575800</v>
      </c>
    </row>
    <row r="677" spans="1:3" s="13" customFormat="1" x14ac:dyDescent="0.2">
      <c r="A677" s="112"/>
      <c r="B677" s="278"/>
      <c r="C677" s="113"/>
    </row>
    <row r="678" spans="1:3" s="13" customFormat="1" x14ac:dyDescent="0.2">
      <c r="A678" s="112"/>
      <c r="B678" s="278"/>
      <c r="C678" s="113"/>
    </row>
    <row r="679" spans="1:3" s="13" customFormat="1" ht="19.5" x14ac:dyDescent="0.2">
      <c r="A679" s="20" t="s">
        <v>478</v>
      </c>
      <c r="B679" s="18"/>
      <c r="C679" s="114"/>
    </row>
    <row r="680" spans="1:3" s="13" customFormat="1" ht="19.5" x14ac:dyDescent="0.2">
      <c r="A680" s="20" t="s">
        <v>377</v>
      </c>
      <c r="B680" s="18"/>
      <c r="C680" s="114"/>
    </row>
    <row r="681" spans="1:3" s="13" customFormat="1" ht="19.5" x14ac:dyDescent="0.2">
      <c r="A681" s="20" t="s">
        <v>479</v>
      </c>
      <c r="B681" s="18"/>
      <c r="C681" s="114"/>
    </row>
    <row r="682" spans="1:3" s="13" customFormat="1" ht="19.5" x14ac:dyDescent="0.2">
      <c r="A682" s="20" t="s">
        <v>293</v>
      </c>
      <c r="B682" s="18"/>
      <c r="C682" s="114"/>
    </row>
    <row r="683" spans="1:3" s="13" customFormat="1" x14ac:dyDescent="0.2">
      <c r="A683" s="20"/>
      <c r="B683" s="15"/>
      <c r="C683" s="113"/>
    </row>
    <row r="684" spans="1:3" s="122" customFormat="1" x14ac:dyDescent="0.2">
      <c r="A684" s="301">
        <v>930000</v>
      </c>
      <c r="B684" s="124" t="s">
        <v>807</v>
      </c>
      <c r="C684" s="113">
        <f t="shared" ref="C684" si="153">+C685</f>
        <v>1000000</v>
      </c>
    </row>
    <row r="685" spans="1:3" s="13" customFormat="1" ht="19.5" x14ac:dyDescent="0.2">
      <c r="A685" s="6">
        <v>931000</v>
      </c>
      <c r="B685" s="295" t="s">
        <v>722</v>
      </c>
      <c r="C685" s="115">
        <f t="shared" ref="C685" si="154">SUM(C686:C686)</f>
        <v>1000000</v>
      </c>
    </row>
    <row r="686" spans="1:3" s="13" customFormat="1" x14ac:dyDescent="0.2">
      <c r="A686" s="11">
        <v>931200</v>
      </c>
      <c r="B686" s="5" t="s">
        <v>800</v>
      </c>
      <c r="C686" s="114">
        <v>1000000</v>
      </c>
    </row>
    <row r="687" spans="1:3" s="13" customFormat="1" ht="37.5" x14ac:dyDescent="0.2">
      <c r="A687" s="300" t="s">
        <v>287</v>
      </c>
      <c r="B687" s="3" t="s">
        <v>827</v>
      </c>
      <c r="C687" s="113">
        <v>900000</v>
      </c>
    </row>
    <row r="688" spans="1:3" s="13" customFormat="1" x14ac:dyDescent="0.2">
      <c r="A688" s="116"/>
      <c r="B688" s="117" t="s">
        <v>806</v>
      </c>
      <c r="C688" s="118">
        <f t="shared" ref="C688" si="155">+C684+C687</f>
        <v>1900000</v>
      </c>
    </row>
    <row r="689" spans="1:3" s="13" customFormat="1" x14ac:dyDescent="0.2">
      <c r="A689" s="22"/>
      <c r="B689" s="17"/>
      <c r="C689" s="114"/>
    </row>
    <row r="690" spans="1:3" s="13" customFormat="1" x14ac:dyDescent="0.2">
      <c r="A690" s="22"/>
      <c r="B690" s="278"/>
      <c r="C690" s="113"/>
    </row>
    <row r="691" spans="1:3" s="13" customFormat="1" ht="19.5" x14ac:dyDescent="0.2">
      <c r="A691" s="20" t="s">
        <v>480</v>
      </c>
      <c r="B691" s="18"/>
      <c r="C691" s="114"/>
    </row>
    <row r="692" spans="1:3" s="13" customFormat="1" ht="19.5" x14ac:dyDescent="0.2">
      <c r="A692" s="20" t="s">
        <v>377</v>
      </c>
      <c r="B692" s="18"/>
      <c r="C692" s="114"/>
    </row>
    <row r="693" spans="1:3" s="13" customFormat="1" ht="19.5" x14ac:dyDescent="0.2">
      <c r="A693" s="20" t="s">
        <v>481</v>
      </c>
      <c r="B693" s="18"/>
      <c r="C693" s="114"/>
    </row>
    <row r="694" spans="1:3" s="13" customFormat="1" ht="19.5" x14ac:dyDescent="0.2">
      <c r="A694" s="20" t="s">
        <v>293</v>
      </c>
      <c r="B694" s="18"/>
      <c r="C694" s="114"/>
    </row>
    <row r="695" spans="1:3" s="13" customFormat="1" x14ac:dyDescent="0.2">
      <c r="A695" s="20"/>
      <c r="B695" s="15"/>
      <c r="C695" s="113"/>
    </row>
    <row r="696" spans="1:3" s="122" customFormat="1" x14ac:dyDescent="0.2">
      <c r="A696" s="301">
        <v>930000</v>
      </c>
      <c r="B696" s="124" t="s">
        <v>807</v>
      </c>
      <c r="C696" s="113">
        <f t="shared" ref="C696" si="156">+C697</f>
        <v>500000</v>
      </c>
    </row>
    <row r="697" spans="1:3" s="13" customFormat="1" ht="19.5" x14ac:dyDescent="0.2">
      <c r="A697" s="6">
        <v>931000</v>
      </c>
      <c r="B697" s="295" t="s">
        <v>722</v>
      </c>
      <c r="C697" s="115">
        <f t="shared" ref="C697" si="157">SUM(C698:C698)</f>
        <v>500000</v>
      </c>
    </row>
    <row r="698" spans="1:3" s="13" customFormat="1" x14ac:dyDescent="0.2">
      <c r="A698" s="11">
        <v>931200</v>
      </c>
      <c r="B698" s="5" t="s">
        <v>800</v>
      </c>
      <c r="C698" s="114">
        <v>500000</v>
      </c>
    </row>
    <row r="699" spans="1:3" s="122" customFormat="1" ht="37.5" x14ac:dyDescent="0.2">
      <c r="A699" s="300" t="s">
        <v>287</v>
      </c>
      <c r="B699" s="3" t="s">
        <v>827</v>
      </c>
      <c r="C699" s="113">
        <v>1000000</v>
      </c>
    </row>
    <row r="700" spans="1:3" s="13" customFormat="1" x14ac:dyDescent="0.2">
      <c r="A700" s="116"/>
      <c r="B700" s="117" t="s">
        <v>806</v>
      </c>
      <c r="C700" s="118">
        <f t="shared" ref="C700" si="158">+C696+C699</f>
        <v>1500000</v>
      </c>
    </row>
    <row r="701" spans="1:3" s="13" customFormat="1" x14ac:dyDescent="0.2">
      <c r="A701" s="22"/>
      <c r="B701" s="17"/>
      <c r="C701" s="114"/>
    </row>
    <row r="702" spans="1:3" s="13" customFormat="1" x14ac:dyDescent="0.2">
      <c r="A702" s="22"/>
      <c r="B702" s="17"/>
      <c r="C702" s="114"/>
    </row>
    <row r="703" spans="1:3" s="13" customFormat="1" x14ac:dyDescent="0.2">
      <c r="A703" s="20" t="s">
        <v>482</v>
      </c>
      <c r="B703" s="17"/>
      <c r="C703" s="114"/>
    </row>
    <row r="704" spans="1:3" s="13" customFormat="1" x14ac:dyDescent="0.2">
      <c r="A704" s="20" t="s">
        <v>377</v>
      </c>
      <c r="B704" s="17"/>
      <c r="C704" s="114"/>
    </row>
    <row r="705" spans="1:3" s="13" customFormat="1" x14ac:dyDescent="0.2">
      <c r="A705" s="20" t="s">
        <v>483</v>
      </c>
      <c r="B705" s="17"/>
      <c r="C705" s="114"/>
    </row>
    <row r="706" spans="1:3" s="13" customFormat="1" x14ac:dyDescent="0.2">
      <c r="A706" s="20" t="s">
        <v>293</v>
      </c>
      <c r="B706" s="17"/>
      <c r="C706" s="114"/>
    </row>
    <row r="707" spans="1:3" s="13" customFormat="1" x14ac:dyDescent="0.2">
      <c r="A707" s="22"/>
      <c r="B707" s="17"/>
      <c r="C707" s="114"/>
    </row>
    <row r="708" spans="1:3" s="122" customFormat="1" x14ac:dyDescent="0.2">
      <c r="A708" s="301">
        <v>930000</v>
      </c>
      <c r="B708" s="124" t="s">
        <v>807</v>
      </c>
      <c r="C708" s="113">
        <f t="shared" ref="C708" si="159">+C709</f>
        <v>300000</v>
      </c>
    </row>
    <row r="709" spans="1:3" s="13" customFormat="1" ht="19.5" x14ac:dyDescent="0.2">
      <c r="A709" s="6">
        <v>931000</v>
      </c>
      <c r="B709" s="295" t="s">
        <v>722</v>
      </c>
      <c r="C709" s="115">
        <f t="shared" ref="C709" si="160">SUM(C710:C710)</f>
        <v>300000</v>
      </c>
    </row>
    <row r="710" spans="1:3" s="13" customFormat="1" x14ac:dyDescent="0.2">
      <c r="A710" s="11">
        <v>931200</v>
      </c>
      <c r="B710" s="5" t="s">
        <v>800</v>
      </c>
      <c r="C710" s="114">
        <v>300000</v>
      </c>
    </row>
    <row r="711" spans="1:3" s="13" customFormat="1" ht="37.5" x14ac:dyDescent="0.2">
      <c r="A711" s="300" t="s">
        <v>287</v>
      </c>
      <c r="B711" s="3" t="s">
        <v>827</v>
      </c>
      <c r="C711" s="113">
        <v>400000</v>
      </c>
    </row>
    <row r="712" spans="1:3" s="13" customFormat="1" x14ac:dyDescent="0.2">
      <c r="A712" s="116"/>
      <c r="B712" s="117" t="s">
        <v>806</v>
      </c>
      <c r="C712" s="118">
        <f t="shared" ref="C712" si="161">+C708+C711</f>
        <v>700000</v>
      </c>
    </row>
    <row r="713" spans="1:3" s="13" customFormat="1" x14ac:dyDescent="0.2">
      <c r="A713" s="22"/>
      <c r="B713" s="17"/>
      <c r="C713" s="114"/>
    </row>
    <row r="714" spans="1:3" s="13" customFormat="1" x14ac:dyDescent="0.2">
      <c r="A714" s="22"/>
      <c r="B714" s="17"/>
      <c r="C714" s="114"/>
    </row>
    <row r="715" spans="1:3" s="13" customFormat="1" x14ac:dyDescent="0.2">
      <c r="A715" s="20" t="s">
        <v>486</v>
      </c>
      <c r="B715" s="17"/>
      <c r="C715" s="114"/>
    </row>
    <row r="716" spans="1:3" s="13" customFormat="1" x14ac:dyDescent="0.2">
      <c r="A716" s="20" t="s">
        <v>377</v>
      </c>
      <c r="B716" s="17"/>
      <c r="C716" s="114"/>
    </row>
    <row r="717" spans="1:3" s="13" customFormat="1" x14ac:dyDescent="0.2">
      <c r="A717" s="20" t="s">
        <v>487</v>
      </c>
      <c r="B717" s="17"/>
      <c r="C717" s="114"/>
    </row>
    <row r="718" spans="1:3" s="13" customFormat="1" x14ac:dyDescent="0.2">
      <c r="A718" s="20" t="s">
        <v>293</v>
      </c>
      <c r="B718" s="17"/>
      <c r="C718" s="114"/>
    </row>
    <row r="719" spans="1:3" s="13" customFormat="1" x14ac:dyDescent="0.2">
      <c r="A719" s="22"/>
      <c r="B719" s="17"/>
      <c r="C719" s="114"/>
    </row>
    <row r="720" spans="1:3" s="122" customFormat="1" x14ac:dyDescent="0.2">
      <c r="A720" s="301">
        <v>930000</v>
      </c>
      <c r="B720" s="124" t="s">
        <v>807</v>
      </c>
      <c r="C720" s="113">
        <f t="shared" ref="C720" si="162">+C721</f>
        <v>10000</v>
      </c>
    </row>
    <row r="721" spans="1:3" s="13" customFormat="1" ht="19.5" x14ac:dyDescent="0.2">
      <c r="A721" s="6">
        <v>931000</v>
      </c>
      <c r="B721" s="295" t="s">
        <v>722</v>
      </c>
      <c r="C721" s="115">
        <f t="shared" ref="C721" si="163">SUM(C722:C722)</f>
        <v>10000</v>
      </c>
    </row>
    <row r="722" spans="1:3" s="13" customFormat="1" x14ac:dyDescent="0.2">
      <c r="A722" s="11">
        <v>931200</v>
      </c>
      <c r="B722" s="5" t="s">
        <v>800</v>
      </c>
      <c r="C722" s="114">
        <v>10000</v>
      </c>
    </row>
    <row r="723" spans="1:3" s="122" customFormat="1" ht="37.5" x14ac:dyDescent="0.2">
      <c r="A723" s="300" t="s">
        <v>287</v>
      </c>
      <c r="B723" s="3" t="s">
        <v>827</v>
      </c>
      <c r="C723" s="113">
        <v>0</v>
      </c>
    </row>
    <row r="724" spans="1:3" s="13" customFormat="1" x14ac:dyDescent="0.2">
      <c r="A724" s="116"/>
      <c r="B724" s="117" t="s">
        <v>806</v>
      </c>
      <c r="C724" s="118">
        <f t="shared" ref="C724" si="164">+C720+C723</f>
        <v>10000</v>
      </c>
    </row>
    <row r="725" spans="1:3" s="13" customFormat="1" x14ac:dyDescent="0.2">
      <c r="A725" s="112"/>
      <c r="B725" s="278"/>
      <c r="C725" s="113"/>
    </row>
    <row r="726" spans="1:3" s="13" customFormat="1" x14ac:dyDescent="0.2">
      <c r="A726" s="112"/>
      <c r="B726" s="278"/>
      <c r="C726" s="113"/>
    </row>
    <row r="727" spans="1:3" s="13" customFormat="1" x14ac:dyDescent="0.2">
      <c r="A727" s="20" t="s">
        <v>762</v>
      </c>
      <c r="B727" s="17"/>
      <c r="C727" s="113"/>
    </row>
    <row r="728" spans="1:3" s="13" customFormat="1" x14ac:dyDescent="0.2">
      <c r="A728" s="20" t="s">
        <v>377</v>
      </c>
      <c r="B728" s="17"/>
      <c r="C728" s="113"/>
    </row>
    <row r="729" spans="1:3" s="13" customFormat="1" x14ac:dyDescent="0.2">
      <c r="A729" s="20" t="s">
        <v>763</v>
      </c>
      <c r="B729" s="17"/>
      <c r="C729" s="113"/>
    </row>
    <row r="730" spans="1:3" s="13" customFormat="1" x14ac:dyDescent="0.2">
      <c r="A730" s="20" t="s">
        <v>293</v>
      </c>
      <c r="B730" s="17"/>
      <c r="C730" s="113"/>
    </row>
    <row r="731" spans="1:3" s="13" customFormat="1" x14ac:dyDescent="0.2">
      <c r="A731" s="22"/>
      <c r="B731" s="17"/>
      <c r="C731" s="113"/>
    </row>
    <row r="732" spans="1:3" s="122" customFormat="1" x14ac:dyDescent="0.2">
      <c r="A732" s="301">
        <v>930000</v>
      </c>
      <c r="B732" s="124" t="s">
        <v>807</v>
      </c>
      <c r="C732" s="113">
        <f t="shared" ref="C732" si="165">+C733</f>
        <v>1100000</v>
      </c>
    </row>
    <row r="733" spans="1:3" s="19" customFormat="1" ht="19.5" x14ac:dyDescent="0.2">
      <c r="A733" s="6">
        <v>931000</v>
      </c>
      <c r="B733" s="295" t="s">
        <v>722</v>
      </c>
      <c r="C733" s="115">
        <f t="shared" ref="C733" si="166">SUM(C734:C734)</f>
        <v>1100000</v>
      </c>
    </row>
    <row r="734" spans="1:3" s="13" customFormat="1" x14ac:dyDescent="0.2">
      <c r="A734" s="11">
        <v>931200</v>
      </c>
      <c r="B734" s="5" t="s">
        <v>800</v>
      </c>
      <c r="C734" s="114">
        <v>1100000</v>
      </c>
    </row>
    <row r="735" spans="1:3" s="122" customFormat="1" ht="37.5" x14ac:dyDescent="0.2">
      <c r="A735" s="300" t="s">
        <v>287</v>
      </c>
      <c r="B735" s="3" t="s">
        <v>827</v>
      </c>
      <c r="C735" s="113">
        <v>800000</v>
      </c>
    </row>
    <row r="736" spans="1:3" s="127" customFormat="1" x14ac:dyDescent="0.2">
      <c r="A736" s="125"/>
      <c r="B736" s="117" t="s">
        <v>806</v>
      </c>
      <c r="C736" s="126">
        <f t="shared" ref="C736" si="167">+C732+C735</f>
        <v>1900000</v>
      </c>
    </row>
    <row r="737" spans="1:5" s="13" customFormat="1" x14ac:dyDescent="0.2">
      <c r="A737" s="112"/>
      <c r="B737" s="278"/>
      <c r="C737" s="113"/>
    </row>
    <row r="738" spans="1:5" s="13" customFormat="1" x14ac:dyDescent="0.2">
      <c r="A738" s="112"/>
      <c r="B738" s="278"/>
      <c r="C738" s="113"/>
    </row>
    <row r="739" spans="1:5" s="13" customFormat="1" ht="19.5" x14ac:dyDescent="0.2">
      <c r="A739" s="20" t="s">
        <v>357</v>
      </c>
      <c r="B739" s="18"/>
      <c r="C739" s="113"/>
    </row>
    <row r="740" spans="1:5" s="13" customFormat="1" ht="19.5" x14ac:dyDescent="0.2">
      <c r="A740" s="20" t="s">
        <v>490</v>
      </c>
      <c r="B740" s="18"/>
      <c r="C740" s="113"/>
    </row>
    <row r="741" spans="1:5" s="13" customFormat="1" ht="19.5" x14ac:dyDescent="0.2">
      <c r="A741" s="20" t="s">
        <v>406</v>
      </c>
      <c r="B741" s="18"/>
      <c r="C741" s="113"/>
    </row>
    <row r="742" spans="1:5" s="13" customFormat="1" ht="19.5" x14ac:dyDescent="0.2">
      <c r="A742" s="20" t="s">
        <v>359</v>
      </c>
      <c r="B742" s="18"/>
      <c r="C742" s="113"/>
    </row>
    <row r="743" spans="1:5" s="13" customFormat="1" x14ac:dyDescent="0.2">
      <c r="A743" s="20"/>
      <c r="B743" s="15"/>
      <c r="C743" s="113"/>
    </row>
    <row r="744" spans="1:5" s="122" customFormat="1" x14ac:dyDescent="0.2">
      <c r="A744" s="300">
        <v>720000</v>
      </c>
      <c r="B744" s="3" t="s">
        <v>12</v>
      </c>
      <c r="C744" s="113">
        <f t="shared" ref="C744" si="168">+C745+C747+C749</f>
        <v>11885300</v>
      </c>
    </row>
    <row r="745" spans="1:5" s="19" customFormat="1" ht="19.5" x14ac:dyDescent="0.2">
      <c r="A745" s="21">
        <v>722000</v>
      </c>
      <c r="B745" s="16" t="s">
        <v>808</v>
      </c>
      <c r="C745" s="115">
        <f t="shared" ref="C745" si="169">SUM(C746:C746)</f>
        <v>11839100</v>
      </c>
    </row>
    <row r="746" spans="1:5" s="13" customFormat="1" x14ac:dyDescent="0.2">
      <c r="A746" s="10">
        <v>722500</v>
      </c>
      <c r="B746" s="5" t="s">
        <v>19</v>
      </c>
      <c r="C746" s="114">
        <f>90000+1780000+218000+6536000+88100+103500+1322400+40000+697000+202500+18000+230000+342000+23000+72000+6600+70000</f>
        <v>11839100</v>
      </c>
      <c r="E746" s="128"/>
    </row>
    <row r="747" spans="1:5" s="19" customFormat="1" ht="39" x14ac:dyDescent="0.2">
      <c r="A747" s="21">
        <v>728000</v>
      </c>
      <c r="B747" s="16" t="s">
        <v>540</v>
      </c>
      <c r="C747" s="115">
        <f t="shared" ref="C747" si="170">C748</f>
        <v>41200</v>
      </c>
    </row>
    <row r="748" spans="1:5" s="13" customFormat="1" ht="37.5" x14ac:dyDescent="0.2">
      <c r="A748" s="10">
        <v>728200</v>
      </c>
      <c r="B748" s="5" t="s">
        <v>801</v>
      </c>
      <c r="C748" s="114">
        <f>29000+12200</f>
        <v>41200</v>
      </c>
    </row>
    <row r="749" spans="1:5" s="19" customFormat="1" ht="19.5" x14ac:dyDescent="0.2">
      <c r="A749" s="21">
        <v>729000</v>
      </c>
      <c r="B749" s="7" t="s">
        <v>22</v>
      </c>
      <c r="C749" s="115">
        <f>C750</f>
        <v>5000</v>
      </c>
    </row>
    <row r="750" spans="1:5" s="13" customFormat="1" x14ac:dyDescent="0.2">
      <c r="A750" s="10">
        <v>729100</v>
      </c>
      <c r="B750" s="5" t="s">
        <v>22</v>
      </c>
      <c r="C750" s="114">
        <v>5000</v>
      </c>
    </row>
    <row r="751" spans="1:5" s="122" customFormat="1" x14ac:dyDescent="0.2">
      <c r="A751" s="300">
        <v>780000</v>
      </c>
      <c r="B751" s="3" t="s">
        <v>567</v>
      </c>
      <c r="C751" s="113">
        <f t="shared" ref="C751:C752" si="171">C752</f>
        <v>2444200</v>
      </c>
    </row>
    <row r="752" spans="1:5" s="19" customFormat="1" ht="19.5" x14ac:dyDescent="0.2">
      <c r="A752" s="21">
        <v>788000</v>
      </c>
      <c r="B752" s="16" t="s">
        <v>29</v>
      </c>
      <c r="C752" s="115">
        <f t="shared" si="171"/>
        <v>2444200</v>
      </c>
    </row>
    <row r="753" spans="1:3" s="13" customFormat="1" x14ac:dyDescent="0.2">
      <c r="A753" s="10">
        <v>788100</v>
      </c>
      <c r="B753" s="5" t="s">
        <v>29</v>
      </c>
      <c r="C753" s="114">
        <v>2444200</v>
      </c>
    </row>
    <row r="754" spans="1:3" s="122" customFormat="1" x14ac:dyDescent="0.2">
      <c r="A754" s="300">
        <v>810000</v>
      </c>
      <c r="B754" s="278" t="s">
        <v>810</v>
      </c>
      <c r="C754" s="113">
        <f t="shared" ref="C754" si="172">C755+C757</f>
        <v>60000</v>
      </c>
    </row>
    <row r="755" spans="1:3" s="19" customFormat="1" ht="19.5" x14ac:dyDescent="0.2">
      <c r="A755" s="21">
        <v>811000</v>
      </c>
      <c r="B755" s="18" t="s">
        <v>31</v>
      </c>
      <c r="C755" s="115">
        <f t="shared" ref="C755" si="173">C756</f>
        <v>0</v>
      </c>
    </row>
    <row r="756" spans="1:3" s="13" customFormat="1" x14ac:dyDescent="0.2">
      <c r="A756" s="10">
        <v>811200</v>
      </c>
      <c r="B756" s="17" t="s">
        <v>33</v>
      </c>
      <c r="C756" s="114">
        <v>0</v>
      </c>
    </row>
    <row r="757" spans="1:3" s="19" customFormat="1" ht="39" x14ac:dyDescent="0.2">
      <c r="A757" s="21">
        <v>816000</v>
      </c>
      <c r="B757" s="18" t="s">
        <v>785</v>
      </c>
      <c r="C757" s="115">
        <f t="shared" ref="C757" si="174">C758</f>
        <v>60000</v>
      </c>
    </row>
    <row r="758" spans="1:3" s="13" customFormat="1" x14ac:dyDescent="0.2">
      <c r="A758" s="10">
        <v>816100</v>
      </c>
      <c r="B758" s="17" t="s">
        <v>785</v>
      </c>
      <c r="C758" s="114">
        <v>60000</v>
      </c>
    </row>
    <row r="759" spans="1:3" s="122" customFormat="1" x14ac:dyDescent="0.2">
      <c r="A759" s="301">
        <v>930000</v>
      </c>
      <c r="B759" s="124" t="s">
        <v>807</v>
      </c>
      <c r="C759" s="113">
        <f t="shared" ref="C759" si="175">C760+C764</f>
        <v>388900</v>
      </c>
    </row>
    <row r="760" spans="1:3" s="19" customFormat="1" ht="19.5" x14ac:dyDescent="0.2">
      <c r="A760" s="6">
        <v>931000</v>
      </c>
      <c r="B760" s="295" t="s">
        <v>722</v>
      </c>
      <c r="C760" s="115">
        <f t="shared" ref="C760" si="176">C761+C762+C763</f>
        <v>242300</v>
      </c>
    </row>
    <row r="761" spans="1:3" s="13" customFormat="1" x14ac:dyDescent="0.2">
      <c r="A761" s="11">
        <v>931100</v>
      </c>
      <c r="B761" s="17" t="s">
        <v>590</v>
      </c>
      <c r="C761" s="114">
        <v>195800</v>
      </c>
    </row>
    <row r="762" spans="1:3" s="13" customFormat="1" x14ac:dyDescent="0.2">
      <c r="A762" s="11">
        <v>931300</v>
      </c>
      <c r="B762" s="136" t="s">
        <v>803</v>
      </c>
      <c r="C762" s="114">
        <v>2200</v>
      </c>
    </row>
    <row r="763" spans="1:3" s="13" customFormat="1" x14ac:dyDescent="0.2">
      <c r="A763" s="11">
        <v>931900</v>
      </c>
      <c r="B763" s="5" t="s">
        <v>722</v>
      </c>
      <c r="C763" s="114">
        <v>44300</v>
      </c>
    </row>
    <row r="764" spans="1:3" s="19" customFormat="1" ht="19.5" x14ac:dyDescent="0.2">
      <c r="A764" s="6">
        <v>938000</v>
      </c>
      <c r="B764" s="295" t="s">
        <v>39</v>
      </c>
      <c r="C764" s="115">
        <f t="shared" ref="C764" si="177">C765+C766</f>
        <v>146600</v>
      </c>
    </row>
    <row r="765" spans="1:3" s="13" customFormat="1" x14ac:dyDescent="0.2">
      <c r="A765" s="135">
        <v>938100</v>
      </c>
      <c r="B765" s="136" t="s">
        <v>40</v>
      </c>
      <c r="C765" s="114">
        <v>88000</v>
      </c>
    </row>
    <row r="766" spans="1:3" s="13" customFormat="1" ht="37.5" x14ac:dyDescent="0.2">
      <c r="A766" s="135">
        <v>938200</v>
      </c>
      <c r="B766" s="136" t="s">
        <v>721</v>
      </c>
      <c r="C766" s="114">
        <v>58600</v>
      </c>
    </row>
    <row r="767" spans="1:3" s="13" customFormat="1" ht="37.5" x14ac:dyDescent="0.2">
      <c r="A767" s="300" t="s">
        <v>287</v>
      </c>
      <c r="B767" s="3" t="s">
        <v>827</v>
      </c>
      <c r="C767" s="113">
        <v>4000000</v>
      </c>
    </row>
    <row r="768" spans="1:3" s="132" customFormat="1" x14ac:dyDescent="0.2">
      <c r="A768" s="129"/>
      <c r="B768" s="130" t="s">
        <v>806</v>
      </c>
      <c r="C768" s="131">
        <f>+C744+C767+C751+C754+C759</f>
        <v>18778400</v>
      </c>
    </row>
    <row r="769" spans="1:3" s="13" customFormat="1" x14ac:dyDescent="0.2">
      <c r="A769" s="23"/>
      <c r="B769" s="278"/>
      <c r="C769" s="113"/>
    </row>
    <row r="770" spans="1:3" s="13" customFormat="1" x14ac:dyDescent="0.2">
      <c r="A770" s="23"/>
      <c r="B770" s="278"/>
      <c r="C770" s="113"/>
    </row>
    <row r="771" spans="1:3" s="13" customFormat="1" ht="19.5" x14ac:dyDescent="0.2">
      <c r="A771" s="20" t="s">
        <v>358</v>
      </c>
      <c r="B771" s="18"/>
      <c r="C771" s="113"/>
    </row>
    <row r="772" spans="1:3" s="13" customFormat="1" ht="19.5" x14ac:dyDescent="0.2">
      <c r="A772" s="20" t="s">
        <v>490</v>
      </c>
      <c r="B772" s="18"/>
      <c r="C772" s="113"/>
    </row>
    <row r="773" spans="1:3" s="13" customFormat="1" ht="19.5" x14ac:dyDescent="0.2">
      <c r="A773" s="20" t="s">
        <v>408</v>
      </c>
      <c r="B773" s="18"/>
      <c r="C773" s="113"/>
    </row>
    <row r="774" spans="1:3" s="13" customFormat="1" ht="19.5" x14ac:dyDescent="0.2">
      <c r="A774" s="20" t="s">
        <v>856</v>
      </c>
      <c r="B774" s="18"/>
      <c r="C774" s="113"/>
    </row>
    <row r="775" spans="1:3" s="13" customFormat="1" x14ac:dyDescent="0.2">
      <c r="A775" s="20"/>
      <c r="B775" s="15"/>
      <c r="C775" s="113"/>
    </row>
    <row r="776" spans="1:3" s="122" customFormat="1" x14ac:dyDescent="0.2">
      <c r="A776" s="300">
        <v>720000</v>
      </c>
      <c r="B776" s="3" t="s">
        <v>12</v>
      </c>
      <c r="C776" s="113">
        <f t="shared" ref="C776" si="178">+C777+C779</f>
        <v>9693700</v>
      </c>
    </row>
    <row r="777" spans="1:3" s="19" customFormat="1" ht="19.5" x14ac:dyDescent="0.2">
      <c r="A777" s="21">
        <v>722000</v>
      </c>
      <c r="B777" s="16" t="s">
        <v>808</v>
      </c>
      <c r="C777" s="115">
        <f t="shared" ref="C777" si="179">+C778</f>
        <v>9693700</v>
      </c>
    </row>
    <row r="778" spans="1:3" s="13" customFormat="1" x14ac:dyDescent="0.2">
      <c r="A778" s="10">
        <v>722500</v>
      </c>
      <c r="B778" s="5" t="s">
        <v>19</v>
      </c>
      <c r="C778" s="114">
        <f>5410700+338700+292000+3500+848500+38000+695000+20000+1157300+25000+117400+115100+19900+211200+398900+2500</f>
        <v>9693700</v>
      </c>
    </row>
    <row r="779" spans="1:3" s="19" customFormat="1" ht="19.5" x14ac:dyDescent="0.2">
      <c r="A779" s="21">
        <v>729000</v>
      </c>
      <c r="B779" s="7" t="s">
        <v>22</v>
      </c>
      <c r="C779" s="115">
        <f t="shared" ref="C779" si="180">C780</f>
        <v>0</v>
      </c>
    </row>
    <row r="780" spans="1:3" s="13" customFormat="1" x14ac:dyDescent="0.2">
      <c r="A780" s="10">
        <v>729100</v>
      </c>
      <c r="B780" s="5" t="s">
        <v>22</v>
      </c>
      <c r="C780" s="114">
        <v>0</v>
      </c>
    </row>
    <row r="781" spans="1:3" s="122" customFormat="1" x14ac:dyDescent="0.2">
      <c r="A781" s="300">
        <v>780000</v>
      </c>
      <c r="B781" s="3" t="s">
        <v>567</v>
      </c>
      <c r="C781" s="113">
        <f>C785+C782</f>
        <v>1527400</v>
      </c>
    </row>
    <row r="782" spans="1:3" s="19" customFormat="1" ht="19.5" x14ac:dyDescent="0.2">
      <c r="A782" s="21">
        <v>787000</v>
      </c>
      <c r="B782" s="7" t="s">
        <v>25</v>
      </c>
      <c r="C782" s="115">
        <f>+C783+C784</f>
        <v>152000</v>
      </c>
    </row>
    <row r="783" spans="1:3" s="13" customFormat="1" x14ac:dyDescent="0.2">
      <c r="A783" s="10">
        <v>787300</v>
      </c>
      <c r="B783" s="5" t="s">
        <v>26</v>
      </c>
      <c r="C783" s="114">
        <v>96000</v>
      </c>
    </row>
    <row r="784" spans="1:3" s="13" customFormat="1" x14ac:dyDescent="0.2">
      <c r="A784" s="10">
        <v>787900</v>
      </c>
      <c r="B784" s="5" t="s">
        <v>867</v>
      </c>
      <c r="C784" s="114">
        <v>56000</v>
      </c>
    </row>
    <row r="785" spans="1:3" s="19" customFormat="1" ht="19.5" x14ac:dyDescent="0.2">
      <c r="A785" s="21">
        <v>788000</v>
      </c>
      <c r="B785" s="16" t="s">
        <v>29</v>
      </c>
      <c r="C785" s="115">
        <f t="shared" ref="C785" si="181">C786</f>
        <v>1375400</v>
      </c>
    </row>
    <row r="786" spans="1:3" s="13" customFormat="1" x14ac:dyDescent="0.2">
      <c r="A786" s="10">
        <v>788100</v>
      </c>
      <c r="B786" s="5" t="s">
        <v>29</v>
      </c>
      <c r="C786" s="114">
        <v>1375400</v>
      </c>
    </row>
    <row r="787" spans="1:3" s="122" customFormat="1" x14ac:dyDescent="0.2">
      <c r="A787" s="300">
        <v>810000</v>
      </c>
      <c r="B787" s="278" t="s">
        <v>810</v>
      </c>
      <c r="C787" s="113">
        <f t="shared" ref="C787" si="182">C788</f>
        <v>30000</v>
      </c>
    </row>
    <row r="788" spans="1:3" s="19" customFormat="1" ht="19.5" x14ac:dyDescent="0.2">
      <c r="A788" s="21">
        <v>811000</v>
      </c>
      <c r="B788" s="18" t="s">
        <v>31</v>
      </c>
      <c r="C788" s="115">
        <f t="shared" ref="C788" si="183">C790+C789</f>
        <v>30000</v>
      </c>
    </row>
    <row r="789" spans="1:3" s="13" customFormat="1" x14ac:dyDescent="0.2">
      <c r="A789" s="10">
        <v>811100</v>
      </c>
      <c r="B789" s="17" t="s">
        <v>32</v>
      </c>
      <c r="C789" s="114">
        <v>0</v>
      </c>
    </row>
    <row r="790" spans="1:3" s="13" customFormat="1" x14ac:dyDescent="0.2">
      <c r="A790" s="10">
        <v>811200</v>
      </c>
      <c r="B790" s="17" t="s">
        <v>33</v>
      </c>
      <c r="C790" s="114">
        <v>30000</v>
      </c>
    </row>
    <row r="791" spans="1:3" s="122" customFormat="1" x14ac:dyDescent="0.2">
      <c r="A791" s="301">
        <v>920000</v>
      </c>
      <c r="B791" s="278" t="s">
        <v>555</v>
      </c>
      <c r="C791" s="113">
        <f>+C792</f>
        <v>2000000</v>
      </c>
    </row>
    <row r="792" spans="1:3" s="19" customFormat="1" ht="19.5" x14ac:dyDescent="0.2">
      <c r="A792" s="21">
        <v>921000</v>
      </c>
      <c r="B792" s="18" t="s">
        <v>555</v>
      </c>
      <c r="C792" s="115">
        <f>+C793</f>
        <v>2000000</v>
      </c>
    </row>
    <row r="793" spans="1:3" s="13" customFormat="1" x14ac:dyDescent="0.2">
      <c r="A793" s="10">
        <v>921200</v>
      </c>
      <c r="B793" s="17" t="s">
        <v>38</v>
      </c>
      <c r="C793" s="114">
        <v>2000000</v>
      </c>
    </row>
    <row r="794" spans="1:3" s="122" customFormat="1" x14ac:dyDescent="0.2">
      <c r="A794" s="301">
        <v>930000</v>
      </c>
      <c r="B794" s="124" t="s">
        <v>807</v>
      </c>
      <c r="C794" s="113">
        <f t="shared" ref="C794:C795" si="184">+C795</f>
        <v>154400</v>
      </c>
    </row>
    <row r="795" spans="1:3" s="13" customFormat="1" ht="19.5" x14ac:dyDescent="0.2">
      <c r="A795" s="6">
        <v>931000</v>
      </c>
      <c r="B795" s="295" t="s">
        <v>722</v>
      </c>
      <c r="C795" s="115">
        <f t="shared" si="184"/>
        <v>154400</v>
      </c>
    </row>
    <row r="796" spans="1:3" s="13" customFormat="1" x14ac:dyDescent="0.2">
      <c r="A796" s="11">
        <v>931100</v>
      </c>
      <c r="B796" s="5" t="s">
        <v>590</v>
      </c>
      <c r="C796" s="114">
        <v>154400</v>
      </c>
    </row>
    <row r="797" spans="1:3" s="13" customFormat="1" ht="37.5" x14ac:dyDescent="0.2">
      <c r="A797" s="300" t="s">
        <v>287</v>
      </c>
      <c r="B797" s="3" t="s">
        <v>827</v>
      </c>
      <c r="C797" s="113">
        <v>6296700</v>
      </c>
    </row>
    <row r="798" spans="1:3" s="132" customFormat="1" x14ac:dyDescent="0.2">
      <c r="A798" s="129"/>
      <c r="B798" s="130" t="s">
        <v>806</v>
      </c>
      <c r="C798" s="131">
        <f>+C776+C794+C797+C781+C787+C791</f>
        <v>19702200</v>
      </c>
    </row>
    <row r="799" spans="1:3" s="13" customFormat="1" x14ac:dyDescent="0.2">
      <c r="A799" s="23"/>
      <c r="B799" s="278"/>
      <c r="C799" s="113"/>
    </row>
    <row r="800" spans="1:3" s="13" customFormat="1" x14ac:dyDescent="0.2">
      <c r="A800" s="23"/>
      <c r="B800" s="278"/>
      <c r="C800" s="113"/>
    </row>
    <row r="801" spans="1:3" s="13" customFormat="1" ht="19.5" x14ac:dyDescent="0.2">
      <c r="A801" s="20" t="s">
        <v>360</v>
      </c>
      <c r="B801" s="18"/>
      <c r="C801" s="113"/>
    </row>
    <row r="802" spans="1:3" s="13" customFormat="1" ht="19.5" x14ac:dyDescent="0.2">
      <c r="A802" s="20" t="s">
        <v>490</v>
      </c>
      <c r="B802" s="18"/>
      <c r="C802" s="113"/>
    </row>
    <row r="803" spans="1:3" s="13" customFormat="1" ht="19.5" x14ac:dyDescent="0.2">
      <c r="A803" s="20" t="s">
        <v>410</v>
      </c>
      <c r="B803" s="18"/>
      <c r="C803" s="113"/>
    </row>
    <row r="804" spans="1:3" s="13" customFormat="1" ht="19.5" x14ac:dyDescent="0.2">
      <c r="A804" s="20" t="s">
        <v>293</v>
      </c>
      <c r="B804" s="18"/>
      <c r="C804" s="113"/>
    </row>
    <row r="805" spans="1:3" s="13" customFormat="1" x14ac:dyDescent="0.2">
      <c r="A805" s="20"/>
      <c r="B805" s="15"/>
      <c r="C805" s="113"/>
    </row>
    <row r="806" spans="1:3" s="122" customFormat="1" x14ac:dyDescent="0.2">
      <c r="A806" s="300">
        <v>720000</v>
      </c>
      <c r="B806" s="3" t="s">
        <v>12</v>
      </c>
      <c r="C806" s="113">
        <f t="shared" ref="C806" si="185">+C807</f>
        <v>430000</v>
      </c>
    </row>
    <row r="807" spans="1:3" s="19" customFormat="1" ht="19.5" x14ac:dyDescent="0.2">
      <c r="A807" s="21">
        <v>722000</v>
      </c>
      <c r="B807" s="16" t="s">
        <v>808</v>
      </c>
      <c r="C807" s="115">
        <f t="shared" ref="C807" si="186">SUM(C808:C808)</f>
        <v>430000</v>
      </c>
    </row>
    <row r="808" spans="1:3" s="13" customFormat="1" x14ac:dyDescent="0.2">
      <c r="A808" s="10">
        <v>722500</v>
      </c>
      <c r="B808" s="5" t="s">
        <v>19</v>
      </c>
      <c r="C808" s="114">
        <f>350000+80000</f>
        <v>430000</v>
      </c>
    </row>
    <row r="809" spans="1:3" s="122" customFormat="1" x14ac:dyDescent="0.2">
      <c r="A809" s="300">
        <v>780000</v>
      </c>
      <c r="B809" s="3" t="s">
        <v>567</v>
      </c>
      <c r="C809" s="113">
        <f t="shared" ref="C809:C810" si="187">C810</f>
        <v>95000</v>
      </c>
    </row>
    <row r="810" spans="1:3" s="19" customFormat="1" ht="19.5" x14ac:dyDescent="0.2">
      <c r="A810" s="21">
        <v>788000</v>
      </c>
      <c r="B810" s="16" t="s">
        <v>29</v>
      </c>
      <c r="C810" s="115">
        <f t="shared" si="187"/>
        <v>95000</v>
      </c>
    </row>
    <row r="811" spans="1:3" s="13" customFormat="1" x14ac:dyDescent="0.2">
      <c r="A811" s="10">
        <v>788100</v>
      </c>
      <c r="B811" s="5" t="s">
        <v>29</v>
      </c>
      <c r="C811" s="114">
        <v>95000</v>
      </c>
    </row>
    <row r="812" spans="1:3" s="122" customFormat="1" ht="37.5" x14ac:dyDescent="0.2">
      <c r="A812" s="300" t="s">
        <v>287</v>
      </c>
      <c r="B812" s="3" t="s">
        <v>827</v>
      </c>
      <c r="C812" s="113">
        <v>34000</v>
      </c>
    </row>
    <row r="813" spans="1:3" s="132" customFormat="1" x14ac:dyDescent="0.2">
      <c r="A813" s="129"/>
      <c r="B813" s="130" t="s">
        <v>806</v>
      </c>
      <c r="C813" s="131">
        <f t="shared" ref="C813" si="188">+C806+C809+C812</f>
        <v>559000</v>
      </c>
    </row>
    <row r="814" spans="1:3" s="13" customFormat="1" x14ac:dyDescent="0.2">
      <c r="A814" s="23"/>
      <c r="B814" s="278"/>
      <c r="C814" s="113"/>
    </row>
    <row r="815" spans="1:3" s="13" customFormat="1" x14ac:dyDescent="0.2">
      <c r="A815" s="23"/>
      <c r="B815" s="278"/>
      <c r="C815" s="113"/>
    </row>
    <row r="816" spans="1:3" s="13" customFormat="1" ht="19.5" x14ac:dyDescent="0.2">
      <c r="A816" s="20" t="s">
        <v>361</v>
      </c>
      <c r="B816" s="18"/>
      <c r="C816" s="113"/>
    </row>
    <row r="817" spans="1:3" s="13" customFormat="1" ht="19.5" x14ac:dyDescent="0.2">
      <c r="A817" s="20" t="s">
        <v>490</v>
      </c>
      <c r="B817" s="18"/>
      <c r="C817" s="113"/>
    </row>
    <row r="818" spans="1:3" s="13" customFormat="1" ht="19.5" x14ac:dyDescent="0.2">
      <c r="A818" s="20" t="s">
        <v>411</v>
      </c>
      <c r="B818" s="18"/>
      <c r="C818" s="113"/>
    </row>
    <row r="819" spans="1:3" s="13" customFormat="1" ht="19.5" x14ac:dyDescent="0.2">
      <c r="A819" s="20" t="s">
        <v>293</v>
      </c>
      <c r="B819" s="18"/>
      <c r="C819" s="113"/>
    </row>
    <row r="820" spans="1:3" s="13" customFormat="1" x14ac:dyDescent="0.2">
      <c r="A820" s="20"/>
      <c r="B820" s="15"/>
      <c r="C820" s="113"/>
    </row>
    <row r="821" spans="1:3" s="122" customFormat="1" x14ac:dyDescent="0.2">
      <c r="A821" s="300">
        <v>720000</v>
      </c>
      <c r="B821" s="3" t="s">
        <v>12</v>
      </c>
      <c r="C821" s="113">
        <f t="shared" ref="C821" si="189">+C822</f>
        <v>10500</v>
      </c>
    </row>
    <row r="822" spans="1:3" s="19" customFormat="1" ht="19.5" x14ac:dyDescent="0.2">
      <c r="A822" s="21">
        <v>722000</v>
      </c>
      <c r="B822" s="16" t="s">
        <v>808</v>
      </c>
      <c r="C822" s="115">
        <f t="shared" ref="C822" si="190">SUM(C823:C823)</f>
        <v>10500</v>
      </c>
    </row>
    <row r="823" spans="1:3" s="13" customFormat="1" x14ac:dyDescent="0.2">
      <c r="A823" s="10">
        <v>722500</v>
      </c>
      <c r="B823" s="5" t="s">
        <v>19</v>
      </c>
      <c r="C823" s="114">
        <v>10500</v>
      </c>
    </row>
    <row r="824" spans="1:3" s="122" customFormat="1" ht="37.5" x14ac:dyDescent="0.2">
      <c r="A824" s="300" t="s">
        <v>287</v>
      </c>
      <c r="B824" s="3" t="s">
        <v>827</v>
      </c>
      <c r="C824" s="113">
        <v>19500</v>
      </c>
    </row>
    <row r="825" spans="1:3" s="132" customFormat="1" x14ac:dyDescent="0.2">
      <c r="A825" s="129"/>
      <c r="B825" s="130" t="s">
        <v>806</v>
      </c>
      <c r="C825" s="131">
        <f t="shared" ref="C825" si="191">+C821+C824</f>
        <v>30000</v>
      </c>
    </row>
    <row r="826" spans="1:3" s="122" customFormat="1" x14ac:dyDescent="0.2">
      <c r="A826" s="112"/>
      <c r="B826" s="278"/>
      <c r="C826" s="113"/>
    </row>
    <row r="827" spans="1:3" s="122" customFormat="1" x14ac:dyDescent="0.2">
      <c r="A827" s="112"/>
      <c r="B827" s="278"/>
      <c r="C827" s="113"/>
    </row>
    <row r="828" spans="1:3" s="13" customFormat="1" ht="19.5" x14ac:dyDescent="0.2">
      <c r="A828" s="20" t="s">
        <v>876</v>
      </c>
      <c r="B828" s="18"/>
      <c r="C828" s="113"/>
    </row>
    <row r="829" spans="1:3" s="13" customFormat="1" ht="19.5" x14ac:dyDescent="0.2">
      <c r="A829" s="20" t="s">
        <v>490</v>
      </c>
      <c r="B829" s="18"/>
      <c r="C829" s="113"/>
    </row>
    <row r="830" spans="1:3" s="13" customFormat="1" ht="19.5" x14ac:dyDescent="0.2">
      <c r="A830" s="20" t="s">
        <v>413</v>
      </c>
      <c r="B830" s="18"/>
      <c r="C830" s="113"/>
    </row>
    <row r="831" spans="1:3" s="13" customFormat="1" ht="19.5" x14ac:dyDescent="0.2">
      <c r="A831" s="20" t="s">
        <v>501</v>
      </c>
      <c r="B831" s="18"/>
      <c r="C831" s="113"/>
    </row>
    <row r="832" spans="1:3" s="13" customFormat="1" x14ac:dyDescent="0.2">
      <c r="A832" s="20"/>
      <c r="B832" s="15"/>
      <c r="C832" s="113"/>
    </row>
    <row r="833" spans="1:3" s="13" customFormat="1" x14ac:dyDescent="0.2">
      <c r="A833" s="20"/>
      <c r="B833" s="15"/>
      <c r="C833" s="113"/>
    </row>
    <row r="834" spans="1:3" s="122" customFormat="1" x14ac:dyDescent="0.2">
      <c r="A834" s="300">
        <v>720000</v>
      </c>
      <c r="B834" s="3" t="s">
        <v>12</v>
      </c>
      <c r="C834" s="113">
        <f t="shared" ref="C834" si="192">+C837+C835+C839+C841</f>
        <v>2003700</v>
      </c>
    </row>
    <row r="835" spans="1:3" s="19" customFormat="1" ht="39" x14ac:dyDescent="0.2">
      <c r="A835" s="21">
        <v>721000</v>
      </c>
      <c r="B835" s="16" t="s">
        <v>538</v>
      </c>
      <c r="C835" s="115">
        <f t="shared" ref="C835" si="193">C836</f>
        <v>0</v>
      </c>
    </row>
    <row r="836" spans="1:3" s="13" customFormat="1" x14ac:dyDescent="0.2">
      <c r="A836" s="12">
        <v>721200</v>
      </c>
      <c r="B836" s="5" t="s">
        <v>14</v>
      </c>
      <c r="C836" s="114">
        <v>0</v>
      </c>
    </row>
    <row r="837" spans="1:3" s="19" customFormat="1" ht="19.5" x14ac:dyDescent="0.2">
      <c r="A837" s="21">
        <v>722000</v>
      </c>
      <c r="B837" s="16" t="s">
        <v>808</v>
      </c>
      <c r="C837" s="115">
        <f t="shared" ref="C837" si="194">SUM(C838:C838)</f>
        <v>1968700</v>
      </c>
    </row>
    <row r="838" spans="1:3" s="13" customFormat="1" x14ac:dyDescent="0.2">
      <c r="A838" s="10">
        <v>722500</v>
      </c>
      <c r="B838" s="5" t="s">
        <v>19</v>
      </c>
      <c r="C838" s="114">
        <v>1968700</v>
      </c>
    </row>
    <row r="839" spans="1:3" s="19" customFormat="1" ht="39" x14ac:dyDescent="0.2">
      <c r="A839" s="21">
        <v>728000</v>
      </c>
      <c r="B839" s="16" t="s">
        <v>540</v>
      </c>
      <c r="C839" s="115">
        <f>+C840</f>
        <v>35000</v>
      </c>
    </row>
    <row r="840" spans="1:3" s="13" customFormat="1" ht="37.5" x14ac:dyDescent="0.2">
      <c r="A840" s="10">
        <v>728200</v>
      </c>
      <c r="B840" s="5" t="s">
        <v>801</v>
      </c>
      <c r="C840" s="114">
        <v>35000</v>
      </c>
    </row>
    <row r="841" spans="1:3" s="19" customFormat="1" ht="19.5" x14ac:dyDescent="0.2">
      <c r="A841" s="21">
        <v>729000</v>
      </c>
      <c r="B841" s="7" t="s">
        <v>22</v>
      </c>
      <c r="C841" s="115">
        <f t="shared" ref="C841" si="195">C842</f>
        <v>0</v>
      </c>
    </row>
    <row r="842" spans="1:3" s="13" customFormat="1" x14ac:dyDescent="0.2">
      <c r="A842" s="10">
        <v>729100</v>
      </c>
      <c r="B842" s="5" t="s">
        <v>22</v>
      </c>
      <c r="C842" s="114">
        <v>0</v>
      </c>
    </row>
    <row r="843" spans="1:3" s="122" customFormat="1" x14ac:dyDescent="0.2">
      <c r="A843" s="301">
        <v>780000</v>
      </c>
      <c r="B843" s="9" t="s">
        <v>567</v>
      </c>
      <c r="C843" s="113">
        <f t="shared" ref="C843:C844" si="196">+C844</f>
        <v>0</v>
      </c>
    </row>
    <row r="844" spans="1:3" s="19" customFormat="1" ht="19.5" x14ac:dyDescent="0.2">
      <c r="A844" s="21">
        <v>787000</v>
      </c>
      <c r="B844" s="7" t="s">
        <v>25</v>
      </c>
      <c r="C844" s="115">
        <f t="shared" si="196"/>
        <v>0</v>
      </c>
    </row>
    <row r="845" spans="1:3" s="13" customFormat="1" x14ac:dyDescent="0.2">
      <c r="A845" s="10">
        <v>787300</v>
      </c>
      <c r="B845" s="5" t="s">
        <v>26</v>
      </c>
      <c r="C845" s="114">
        <v>0</v>
      </c>
    </row>
    <row r="846" spans="1:3" s="122" customFormat="1" x14ac:dyDescent="0.2">
      <c r="A846" s="301">
        <v>810000</v>
      </c>
      <c r="B846" s="278" t="s">
        <v>810</v>
      </c>
      <c r="C846" s="113">
        <f t="shared" ref="C846:C847" si="197">C847</f>
        <v>282000</v>
      </c>
    </row>
    <row r="847" spans="1:3" s="19" customFormat="1" ht="39" x14ac:dyDescent="0.2">
      <c r="A847" s="21">
        <v>816000</v>
      </c>
      <c r="B847" s="7" t="s">
        <v>785</v>
      </c>
      <c r="C847" s="115">
        <f t="shared" si="197"/>
        <v>282000</v>
      </c>
    </row>
    <row r="848" spans="1:3" s="13" customFormat="1" x14ac:dyDescent="0.2">
      <c r="A848" s="10">
        <v>816100</v>
      </c>
      <c r="B848" s="5" t="s">
        <v>785</v>
      </c>
      <c r="C848" s="114">
        <v>282000</v>
      </c>
    </row>
    <row r="849" spans="1:3" s="122" customFormat="1" x14ac:dyDescent="0.2">
      <c r="A849" s="301">
        <v>930000</v>
      </c>
      <c r="B849" s="124" t="s">
        <v>807</v>
      </c>
      <c r="C849" s="113">
        <f>C850</f>
        <v>45000</v>
      </c>
    </row>
    <row r="850" spans="1:3" s="19" customFormat="1" ht="19.5" x14ac:dyDescent="0.2">
      <c r="A850" s="6">
        <v>931000</v>
      </c>
      <c r="B850" s="295" t="s">
        <v>722</v>
      </c>
      <c r="C850" s="115">
        <f>C851+C852</f>
        <v>45000</v>
      </c>
    </row>
    <row r="851" spans="1:3" s="13" customFormat="1" x14ac:dyDescent="0.2">
      <c r="A851" s="11">
        <v>931100</v>
      </c>
      <c r="B851" s="5" t="s">
        <v>590</v>
      </c>
      <c r="C851" s="114">
        <v>30000</v>
      </c>
    </row>
    <row r="852" spans="1:3" s="13" customFormat="1" x14ac:dyDescent="0.2">
      <c r="A852" s="11">
        <v>931900</v>
      </c>
      <c r="B852" s="5" t="s">
        <v>722</v>
      </c>
      <c r="C852" s="114">
        <v>15000</v>
      </c>
    </row>
    <row r="853" spans="1:3" s="122" customFormat="1" ht="37.5" x14ac:dyDescent="0.2">
      <c r="A853" s="300" t="s">
        <v>287</v>
      </c>
      <c r="B853" s="3" t="s">
        <v>827</v>
      </c>
      <c r="C853" s="113">
        <v>0</v>
      </c>
    </row>
    <row r="854" spans="1:3" s="132" customFormat="1" x14ac:dyDescent="0.2">
      <c r="A854" s="129"/>
      <c r="B854" s="130" t="s">
        <v>806</v>
      </c>
      <c r="C854" s="131">
        <f>+C849+C853+C834+C843+C846</f>
        <v>2330700</v>
      </c>
    </row>
    <row r="855" spans="1:3" s="122" customFormat="1" x14ac:dyDescent="0.2">
      <c r="A855" s="112"/>
      <c r="B855" s="278"/>
      <c r="C855" s="113"/>
    </row>
    <row r="856" spans="1:3" s="122" customFormat="1" x14ac:dyDescent="0.2">
      <c r="A856" s="112"/>
      <c r="B856" s="278"/>
      <c r="C856" s="113"/>
    </row>
    <row r="857" spans="1:3" s="122" customFormat="1" ht="19.5" x14ac:dyDescent="0.2">
      <c r="A857" s="20" t="s">
        <v>506</v>
      </c>
      <c r="B857" s="18"/>
      <c r="C857" s="113"/>
    </row>
    <row r="858" spans="1:3" s="122" customFormat="1" ht="19.5" x14ac:dyDescent="0.2">
      <c r="A858" s="20" t="s">
        <v>505</v>
      </c>
      <c r="B858" s="18"/>
      <c r="C858" s="113"/>
    </row>
    <row r="859" spans="1:3" s="122" customFormat="1" ht="19.5" x14ac:dyDescent="0.2">
      <c r="A859" s="20" t="s">
        <v>410</v>
      </c>
      <c r="B859" s="18"/>
      <c r="C859" s="113"/>
    </row>
    <row r="860" spans="1:3" s="122" customFormat="1" ht="19.5" x14ac:dyDescent="0.2">
      <c r="A860" s="20" t="s">
        <v>293</v>
      </c>
      <c r="B860" s="18"/>
      <c r="C860" s="113"/>
    </row>
    <row r="861" spans="1:3" s="122" customFormat="1" x14ac:dyDescent="0.2">
      <c r="A861" s="20"/>
      <c r="B861" s="15"/>
      <c r="C861" s="113"/>
    </row>
    <row r="862" spans="1:3" s="122" customFormat="1" ht="37.5" x14ac:dyDescent="0.2">
      <c r="A862" s="300" t="s">
        <v>287</v>
      </c>
      <c r="B862" s="3" t="s">
        <v>827</v>
      </c>
      <c r="C862" s="113">
        <v>917800</v>
      </c>
    </row>
    <row r="863" spans="1:3" s="13" customFormat="1" x14ac:dyDescent="0.2">
      <c r="A863" s="129"/>
      <c r="B863" s="130" t="s">
        <v>806</v>
      </c>
      <c r="C863" s="131">
        <f t="shared" ref="C863" si="198">C862</f>
        <v>917800</v>
      </c>
    </row>
    <row r="864" spans="1:3" s="13" customFormat="1" x14ac:dyDescent="0.2">
      <c r="A864" s="112"/>
      <c r="B864" s="278"/>
      <c r="C864" s="113"/>
    </row>
    <row r="865" spans="1:3" s="13" customFormat="1" x14ac:dyDescent="0.2">
      <c r="A865" s="112"/>
      <c r="B865" s="278"/>
      <c r="C865" s="113"/>
    </row>
    <row r="866" spans="1:3" s="13" customFormat="1" ht="19.5" x14ac:dyDescent="0.2">
      <c r="A866" s="20" t="s">
        <v>516</v>
      </c>
      <c r="B866" s="18"/>
      <c r="C866" s="113"/>
    </row>
    <row r="867" spans="1:3" s="13" customFormat="1" ht="19.5" x14ac:dyDescent="0.2">
      <c r="A867" s="20" t="s">
        <v>517</v>
      </c>
      <c r="B867" s="18"/>
      <c r="C867" s="113"/>
    </row>
    <row r="868" spans="1:3" s="13" customFormat="1" ht="19.5" x14ac:dyDescent="0.2">
      <c r="A868" s="20" t="s">
        <v>445</v>
      </c>
      <c r="B868" s="18"/>
      <c r="C868" s="113"/>
    </row>
    <row r="869" spans="1:3" s="13" customFormat="1" ht="19.5" x14ac:dyDescent="0.2">
      <c r="A869" s="20" t="s">
        <v>293</v>
      </c>
      <c r="B869" s="18"/>
      <c r="C869" s="113"/>
    </row>
    <row r="870" spans="1:3" s="13" customFormat="1" x14ac:dyDescent="0.2">
      <c r="A870" s="20"/>
      <c r="B870" s="15"/>
      <c r="C870" s="113"/>
    </row>
    <row r="871" spans="1:3" s="13" customFormat="1" ht="37.5" x14ac:dyDescent="0.2">
      <c r="A871" s="300" t="s">
        <v>287</v>
      </c>
      <c r="B871" s="3" t="s">
        <v>827</v>
      </c>
      <c r="C871" s="113">
        <v>12000</v>
      </c>
    </row>
    <row r="872" spans="1:3" s="13" customFormat="1" x14ac:dyDescent="0.2">
      <c r="A872" s="129"/>
      <c r="B872" s="130" t="s">
        <v>806</v>
      </c>
      <c r="C872" s="131">
        <f t="shared" ref="C872" si="199">C871</f>
        <v>12000</v>
      </c>
    </row>
    <row r="873" spans="1:3" s="13" customFormat="1" x14ac:dyDescent="0.2">
      <c r="A873" s="112"/>
      <c r="B873" s="278"/>
      <c r="C873" s="113"/>
    </row>
    <row r="874" spans="1:3" s="13" customFormat="1" x14ac:dyDescent="0.2">
      <c r="A874" s="112"/>
      <c r="B874" s="278"/>
      <c r="C874" s="113"/>
    </row>
  </sheetData>
  <mergeCells count="1">
    <mergeCell ref="A6:B6"/>
  </mergeCells>
  <printOptions horizontalCentered="1" gridLines="1"/>
  <pageMargins left="0" right="0" top="0" bottom="0" header="0" footer="0"/>
  <pageSetup paperSize="9" scale="63" firstPageNumber="112" orientation="portrait" useFirstPageNumber="1" r:id="rId1"/>
  <headerFooter>
    <oddFooter>&amp;C&amp;P</oddFooter>
  </headerFooter>
  <rowBreaks count="20" manualBreakCount="20">
    <brk id="44" max="16383" man="1"/>
    <brk id="79" max="16383" man="1"/>
    <brk id="129" max="16383" man="1"/>
    <brk id="164" max="2" man="1"/>
    <brk id="211" max="16383" man="1"/>
    <brk id="236" max="16383" man="1"/>
    <brk id="268" max="2" man="1"/>
    <brk id="316" max="16383" man="1"/>
    <brk id="343" max="16383" man="1"/>
    <brk id="370" max="16383" man="1"/>
    <brk id="418" max="16383" man="1"/>
    <brk id="454" max="16383" man="1"/>
    <brk id="490" max="16383" man="1"/>
    <brk id="538" max="16383" man="1"/>
    <brk id="586" max="2" man="1"/>
    <brk id="629" max="2" man="1"/>
    <brk id="677" max="2" man="1"/>
    <brk id="725" max="16383" man="1"/>
    <brk id="769" max="16383" man="1"/>
    <brk id="8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2024-12-04T13:17:30Z</cp:lastPrinted>
  <dcterms:created xsi:type="dcterms:W3CDTF">2018-04-16T06:34:24Z</dcterms:created>
  <dcterms:modified xsi:type="dcterms:W3CDTF">2024-12-04T13:17:37Z</dcterms:modified>
</cp:coreProperties>
</file>